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adi\Documents\Normen Antennes\2022\Problematiek Li50\"/>
    </mc:Choice>
  </mc:AlternateContent>
  <xr:revisionPtr revIDLastSave="0" documentId="13_ncr:1_{76FCB9E4-4113-4D39-B75F-093F70728094}" xr6:coauthVersionLast="47" xr6:coauthVersionMax="47" xr10:uidLastSave="{00000000-0000-0000-0000-000000000000}"/>
  <workbookProtection workbookAlgorithmName="SHA-512" workbookHashValue="uyvzxPiMPpEYz5uIm6O92h8lBNcB/D3/XmeZMern0CtNleghhWgliP5GQUBhl067MF0P834mzrUcV3cpGZ7BEg==" workbookSaltValue="n0SCgnb6+7kVd31q/J/FKA==" workbookSpinCount="100000" lockStructure="1"/>
  <bookViews>
    <workbookView xWindow="-110" yWindow="-110" windowWidth="38620" windowHeight="21100" xr2:uid="{B8B204EF-D9E5-4510-A487-4E3567CDFF85}"/>
  </bookViews>
  <sheets>
    <sheet name="LI50" sheetId="4" r:id="rId1"/>
    <sheet name="LANGUAGE" sheetId="5" state="hidden" r:id="rId2"/>
  </sheets>
  <externalReferences>
    <externalReference r:id="rId3"/>
  </externalReferences>
  <definedNames>
    <definedName name="disclaimer">INDIRECT(LANGUAGE!$A$16)</definedName>
    <definedName name="eisA">'LI50'!$Q$9</definedName>
    <definedName name="eisB">'LI50'!$Q$11</definedName>
    <definedName name="eisC">'LI50'!$Q$13</definedName>
    <definedName name="knoop1_foto">INDIRECT('[1]figuren junctions'!$D$1)</definedName>
    <definedName name="scheidingsvloer_dekvloer_foto">INDIRECT('[1]figuren floors'!$E$1)</definedName>
    <definedName name="taalkeuze">LANGUAGE!$B$1:$B$3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5" i="5" l="1"/>
  <c r="A8" i="5" s="1"/>
  <c r="C5" i="4" s="1"/>
  <c r="A16" i="5" l="1"/>
  <c r="A13" i="5"/>
  <c r="C32" i="4" s="1"/>
  <c r="A12" i="5"/>
  <c r="L8" i="4" s="1"/>
  <c r="A11" i="5"/>
  <c r="J8" i="4" s="1"/>
  <c r="A10" i="5"/>
  <c r="O5" i="4" s="1"/>
  <c r="A9" i="5"/>
  <c r="I5" i="4" s="1"/>
  <c r="D7" i="5"/>
  <c r="C7" i="5"/>
  <c r="B7" i="5"/>
  <c r="P8" i="4" l="1"/>
  <c r="Y31" i="4" l="1"/>
  <c r="Z31" i="4"/>
  <c r="AA31" i="4"/>
  <c r="AB31" i="4"/>
  <c r="AC31" i="4"/>
  <c r="AD31" i="4"/>
  <c r="AE31" i="4"/>
  <c r="AF31" i="4"/>
  <c r="Y32" i="4"/>
  <c r="Z32" i="4"/>
  <c r="AA32" i="4"/>
  <c r="AB32" i="4"/>
  <c r="AC32" i="4"/>
  <c r="AD32" i="4"/>
  <c r="AE32" i="4"/>
  <c r="AF32" i="4"/>
  <c r="Y33" i="4"/>
  <c r="Z33" i="4"/>
  <c r="AA33" i="4"/>
  <c r="AB33" i="4"/>
  <c r="AC33" i="4"/>
  <c r="AD33" i="4"/>
  <c r="AE33" i="4"/>
  <c r="AF33" i="4"/>
  <c r="Y34" i="4"/>
  <c r="Z34" i="4"/>
  <c r="AA34" i="4"/>
  <c r="AB34" i="4"/>
  <c r="AC34" i="4"/>
  <c r="AD34" i="4"/>
  <c r="AE34" i="4"/>
  <c r="AF34" i="4"/>
  <c r="Y35" i="4"/>
  <c r="Z35" i="4"/>
  <c r="AA35" i="4"/>
  <c r="AB35" i="4"/>
  <c r="AC35" i="4"/>
  <c r="AD35" i="4"/>
  <c r="AE35" i="4"/>
  <c r="AF35" i="4"/>
  <c r="Y36" i="4"/>
  <c r="Z36" i="4"/>
  <c r="AA36" i="4"/>
  <c r="AB36" i="4"/>
  <c r="AC36" i="4"/>
  <c r="AD36" i="4"/>
  <c r="AE36" i="4"/>
  <c r="AF36" i="4"/>
  <c r="Y37" i="4"/>
  <c r="Z37" i="4"/>
  <c r="AA37" i="4"/>
  <c r="AB37" i="4"/>
  <c r="AC37" i="4"/>
  <c r="AD37" i="4"/>
  <c r="AE37" i="4"/>
  <c r="AF37" i="4"/>
  <c r="Y38" i="4"/>
  <c r="Z38" i="4"/>
  <c r="AA38" i="4"/>
  <c r="AB38" i="4"/>
  <c r="AC38" i="4"/>
  <c r="AD38" i="4"/>
  <c r="AE38" i="4"/>
  <c r="AF38" i="4"/>
  <c r="Y39" i="4"/>
  <c r="Z39" i="4"/>
  <c r="AA39" i="4"/>
  <c r="AB39" i="4"/>
  <c r="AC39" i="4"/>
  <c r="AD39" i="4"/>
  <c r="AE39" i="4"/>
  <c r="AF39" i="4"/>
  <c r="Y40" i="4"/>
  <c r="Z40" i="4"/>
  <c r="AA40" i="4"/>
  <c r="AB40" i="4"/>
  <c r="AC40" i="4"/>
  <c r="AD40" i="4"/>
  <c r="AE40" i="4"/>
  <c r="AF40" i="4"/>
  <c r="Y41" i="4"/>
  <c r="Z41" i="4"/>
  <c r="AA41" i="4"/>
  <c r="AB41" i="4"/>
  <c r="AC41" i="4"/>
  <c r="AD41" i="4"/>
  <c r="AE41" i="4"/>
  <c r="AF41" i="4"/>
  <c r="Y42" i="4"/>
  <c r="Z42" i="4"/>
  <c r="AA42" i="4"/>
  <c r="AB42" i="4"/>
  <c r="AC42" i="4"/>
  <c r="AD42" i="4"/>
  <c r="AE42" i="4"/>
  <c r="AF42" i="4"/>
  <c r="Y43" i="4"/>
  <c r="Z43" i="4"/>
  <c r="AA43" i="4"/>
  <c r="AB43" i="4"/>
  <c r="AC43" i="4"/>
  <c r="AD43" i="4"/>
  <c r="AE43" i="4"/>
  <c r="AF43" i="4"/>
  <c r="Y44" i="4"/>
  <c r="Z44" i="4"/>
  <c r="AA44" i="4"/>
  <c r="AB44" i="4"/>
  <c r="AC44" i="4"/>
  <c r="AD44" i="4"/>
  <c r="AE44" i="4"/>
  <c r="AF44" i="4"/>
  <c r="Y45" i="4"/>
  <c r="Z45" i="4"/>
  <c r="AA45" i="4"/>
  <c r="AB45" i="4"/>
  <c r="AC45" i="4"/>
  <c r="AD45" i="4"/>
  <c r="AE45" i="4"/>
  <c r="AF45" i="4"/>
  <c r="Y46" i="4"/>
  <c r="Z46" i="4"/>
  <c r="AA46" i="4"/>
  <c r="AB46" i="4"/>
  <c r="AC46" i="4"/>
  <c r="AD46" i="4"/>
  <c r="AE46" i="4"/>
  <c r="AF46" i="4"/>
  <c r="Y47" i="4"/>
  <c r="Z47" i="4"/>
  <c r="AA47" i="4"/>
  <c r="AB47" i="4"/>
  <c r="AC47" i="4"/>
  <c r="AD47" i="4"/>
  <c r="AE47" i="4"/>
  <c r="AF47" i="4"/>
  <c r="Y48" i="4"/>
  <c r="Z48" i="4"/>
  <c r="AA48" i="4"/>
  <c r="AB48" i="4"/>
  <c r="AC48" i="4"/>
  <c r="AD48" i="4"/>
  <c r="AE48" i="4"/>
  <c r="AF48" i="4"/>
  <c r="Y49" i="4"/>
  <c r="Z49" i="4"/>
  <c r="AA49" i="4"/>
  <c r="AB49" i="4"/>
  <c r="AC49" i="4"/>
  <c r="AD49" i="4"/>
  <c r="AE49" i="4"/>
  <c r="AF49" i="4"/>
  <c r="Y50" i="4"/>
  <c r="Z50" i="4"/>
  <c r="AA50" i="4"/>
  <c r="AB50" i="4"/>
  <c r="AC50" i="4"/>
  <c r="AD50" i="4"/>
  <c r="AE50" i="4"/>
  <c r="AF50" i="4"/>
  <c r="Y51" i="4"/>
  <c r="Z51" i="4"/>
  <c r="AA51" i="4"/>
  <c r="AB51" i="4"/>
  <c r="AC51" i="4"/>
  <c r="AD51" i="4"/>
  <c r="AE51" i="4"/>
  <c r="AF51" i="4"/>
  <c r="X32" i="4"/>
  <c r="X33" i="4"/>
  <c r="X34" i="4"/>
  <c r="X35" i="4"/>
  <c r="X36" i="4"/>
  <c r="X37" i="4"/>
  <c r="X38" i="4"/>
  <c r="X39" i="4"/>
  <c r="X40" i="4"/>
  <c r="X41" i="4"/>
  <c r="X42" i="4"/>
  <c r="X43" i="4"/>
  <c r="X44" i="4"/>
  <c r="X45" i="4"/>
  <c r="X46" i="4"/>
  <c r="X47" i="4"/>
  <c r="X48" i="4"/>
  <c r="X49" i="4"/>
  <c r="X50" i="4"/>
  <c r="X51" i="4"/>
  <c r="X31" i="4"/>
  <c r="Y53" i="4" l="1" a="1"/>
  <c r="Y53" i="4" s="1"/>
  <c r="K11" i="4" s="1" a="1"/>
  <c r="K11" i="4" s="1"/>
  <c r="Z53" i="4" a="1"/>
  <c r="Z53" i="4" s="1"/>
  <c r="K12" i="4" s="1" a="1"/>
  <c r="K12" i="4" s="1"/>
  <c r="AA53" i="4" a="1"/>
  <c r="AA53" i="4" s="1"/>
  <c r="K13" i="4" s="1" a="1"/>
  <c r="K13" i="4" s="1"/>
  <c r="AD53" i="4" a="1"/>
  <c r="AD53" i="4" s="1"/>
  <c r="K16" i="4" s="1" a="1"/>
  <c r="K16" i="4" s="1"/>
  <c r="AE53" i="4" a="1"/>
  <c r="AE53" i="4" s="1"/>
  <c r="K17" i="4" s="1" a="1"/>
  <c r="K17" i="4" s="1"/>
  <c r="AC53" i="4" a="1"/>
  <c r="AC53" i="4" s="1"/>
  <c r="K15" i="4" s="1" a="1"/>
  <c r="K15" i="4" s="1"/>
  <c r="AF53" i="4" a="1"/>
  <c r="AF53" i="4" s="1"/>
  <c r="K18" i="4" s="1" a="1"/>
  <c r="K18" i="4" s="1"/>
  <c r="AB53" i="4" a="1"/>
  <c r="AB53" i="4" s="1"/>
  <c r="K14" i="4" s="1" a="1"/>
  <c r="K14" i="4" s="1"/>
  <c r="X53" i="4" a="1"/>
  <c r="X53" i="4" s="1"/>
  <c r="K10" i="4" s="1" a="1"/>
  <c r="K10" i="4" s="1"/>
  <c r="AE52" i="4" a="1"/>
  <c r="AE52" i="4" s="1"/>
  <c r="Z52" i="4" a="1"/>
  <c r="Z52" i="4" s="1"/>
  <c r="Y52" i="4" a="1"/>
  <c r="Y52" i="4" s="1"/>
  <c r="AD52" i="4" a="1"/>
  <c r="AD52" i="4" s="1"/>
  <c r="AF52" i="4" a="1"/>
  <c r="AF52" i="4" s="1"/>
  <c r="AB52" i="4" a="1"/>
  <c r="AB52" i="4" s="1"/>
  <c r="AA52" i="4" a="1"/>
  <c r="AA52" i="4" s="1"/>
  <c r="AC52" i="4" a="1"/>
  <c r="AC52" i="4" s="1"/>
  <c r="X52" i="4" a="1"/>
  <c r="X52" i="4" s="1"/>
  <c r="L12" i="4" l="1"/>
  <c r="L17" i="4"/>
  <c r="L13" i="4"/>
  <c r="L11" i="4"/>
  <c r="L14" i="4"/>
  <c r="L18" i="4"/>
  <c r="L15" i="4"/>
  <c r="L10" i="4"/>
  <c r="L16"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<sst xmlns="http://schemas.openxmlformats.org/spreadsheetml/2006/main" count="51" uniqueCount="49">
  <si>
    <t>Dikte [m]</t>
  </si>
  <si>
    <t xml:space="preserve">        </t>
  </si>
  <si>
    <t>C</t>
  </si>
  <si>
    <t>Zwevende vloer</t>
  </si>
  <si>
    <t>Klasse</t>
  </si>
  <si>
    <t>A</t>
  </si>
  <si>
    <t>B</t>
  </si>
  <si>
    <r>
      <t>L</t>
    </r>
    <r>
      <rPr>
        <vertAlign val="subscript"/>
        <sz val="11"/>
        <color theme="1"/>
        <rFont val="Calibri"/>
        <family val="2"/>
        <scheme val="minor"/>
      </rPr>
      <t>I,50</t>
    </r>
    <r>
      <rPr>
        <sz val="11"/>
        <color theme="1"/>
        <rFont val="Calibri"/>
        <family val="2"/>
        <scheme val="minor"/>
      </rPr>
      <t xml:space="preserve"> </t>
    </r>
    <r>
      <rPr>
        <sz val="11"/>
        <color theme="1"/>
        <rFont val="Calibri"/>
        <family val="2"/>
      </rPr>
      <t>≤</t>
    </r>
  </si>
  <si>
    <t>Oppervlaktemassa [kg/m²]</t>
  </si>
  <si>
    <t>Basisvloer met zwevende vloer</t>
  </si>
  <si>
    <r>
      <t>L</t>
    </r>
    <r>
      <rPr>
        <vertAlign val="subscript"/>
        <sz val="11"/>
        <color theme="1"/>
        <rFont val="Calibri"/>
        <family val="2"/>
        <scheme val="minor"/>
      </rPr>
      <t>I</t>
    </r>
  </si>
  <si>
    <r>
      <t>L</t>
    </r>
    <r>
      <rPr>
        <vertAlign val="subscript"/>
        <sz val="11"/>
        <color theme="1"/>
        <rFont val="Calibri"/>
        <family val="2"/>
        <scheme val="minor"/>
      </rPr>
      <t>I,50</t>
    </r>
  </si>
  <si>
    <t>300 kg/m²</t>
  </si>
  <si>
    <t>350 kg/m²</t>
  </si>
  <si>
    <t>400 kg/m²</t>
  </si>
  <si>
    <t>450 kg/m²</t>
  </si>
  <si>
    <t>500 kg/m²</t>
  </si>
  <si>
    <t>550 kg/m²</t>
  </si>
  <si>
    <t>600 kg/m²</t>
  </si>
  <si>
    <t>650 kg/m²</t>
  </si>
  <si>
    <t>700 kg/m²</t>
  </si>
  <si>
    <r>
      <t>Basisvloer L</t>
    </r>
    <r>
      <rPr>
        <vertAlign val="subscript"/>
        <sz val="18"/>
        <color theme="1"/>
        <rFont val="Calibri"/>
        <family val="2"/>
        <scheme val="minor"/>
      </rPr>
      <t>n0</t>
    </r>
    <r>
      <rPr>
        <sz val="18"/>
        <color theme="1"/>
        <rFont val="Calibri"/>
        <family val="2"/>
        <scheme val="minor"/>
      </rPr>
      <t xml:space="preserve"> volgens ISO 12354-2</t>
    </r>
  </si>
  <si>
    <r>
      <t>L</t>
    </r>
    <r>
      <rPr>
        <vertAlign val="subscript"/>
        <sz val="18"/>
        <color theme="1"/>
        <rFont val="Calibri"/>
        <family val="2"/>
        <scheme val="minor"/>
      </rPr>
      <t>n</t>
    </r>
    <r>
      <rPr>
        <sz val="18"/>
        <color theme="1"/>
        <rFont val="Calibri"/>
        <family val="2"/>
        <scheme val="minor"/>
      </rPr>
      <t xml:space="preserve"> met zwevende vloer</t>
    </r>
  </si>
  <si>
    <t>Eisen NBN S 01-400-1:2022</t>
  </si>
  <si>
    <t>freq. [Hz]</t>
  </si>
  <si>
    <t>∆L [dB]</t>
  </si>
  <si>
    <t>Nederlands</t>
  </si>
  <si>
    <t>Français</t>
  </si>
  <si>
    <t>English</t>
  </si>
  <si>
    <t>RESULT OF LANGUAGE CHOICE</t>
  </si>
  <si>
    <t>LANGUAGE =</t>
  </si>
  <si>
    <t>keuzemogelijkheden</t>
  </si>
  <si>
    <t>oppervlaktemassa van de basisvloer</t>
  </si>
  <si>
    <t>Chape flottante</t>
  </si>
  <si>
    <t>Floating floor</t>
  </si>
  <si>
    <t>Plancher de base avec chape flottante</t>
  </si>
  <si>
    <t>Base floor with floating floor</t>
  </si>
  <si>
    <t>Exigences NBN S 01-400-1:2022</t>
  </si>
  <si>
    <t>Requirements NBN S 01-400-1:2022</t>
  </si>
  <si>
    <t>masse surfacique du plancher de base</t>
  </si>
  <si>
    <t>surface mass of the base floor</t>
  </si>
  <si>
    <t>Classe</t>
  </si>
  <si>
    <t>Class</t>
  </si>
  <si>
    <t>Vul ∆L in voor alle tertsbanden van 50 Hz tot 2500 Hz</t>
  </si>
  <si>
    <t>Enter ∆L for all third-octave bands from 50 Hz to 2500 Hz</t>
  </si>
  <si>
    <r>
      <t xml:space="preserve">Rekenblad </t>
    </r>
    <r>
      <rPr>
        <b/>
        <sz val="11"/>
        <color theme="1"/>
        <rFont val="Calibri"/>
        <family val="2"/>
        <scheme val="minor"/>
      </rPr>
      <t>Sound insulation LI50 v1.0 (2023)</t>
    </r>
    <r>
      <rPr>
        <sz val="11"/>
        <color theme="1"/>
        <rFont val="Calibri"/>
        <family val="2"/>
        <scheme val="minor"/>
      </rPr>
      <t xml:space="preserve"> voor de inschatting van L</t>
    </r>
    <r>
      <rPr>
        <vertAlign val="subscript"/>
        <sz val="11"/>
        <color theme="1"/>
        <rFont val="Calibri"/>
        <family val="2"/>
        <scheme val="minor"/>
      </rPr>
      <t>I,50</t>
    </r>
    <r>
      <rPr>
        <sz val="11"/>
        <color theme="1"/>
        <rFont val="Calibri"/>
        <family val="2"/>
        <scheme val="minor"/>
      </rPr>
      <t xml:space="preserve"> (= L</t>
    </r>
    <r>
      <rPr>
        <vertAlign val="subscript"/>
        <sz val="11"/>
        <color theme="1"/>
        <rFont val="Calibri"/>
        <family val="2"/>
        <scheme val="minor"/>
      </rPr>
      <t>n,w</t>
    </r>
    <r>
      <rPr>
        <sz val="11"/>
        <color theme="1"/>
        <rFont val="Calibri"/>
        <family val="2"/>
        <scheme val="minor"/>
      </rPr>
      <t xml:space="preserve"> + C</t>
    </r>
    <r>
      <rPr>
        <vertAlign val="subscript"/>
        <sz val="11"/>
        <color theme="1"/>
        <rFont val="Calibri"/>
        <family val="2"/>
        <scheme val="minor"/>
      </rPr>
      <t>I,50-2500</t>
    </r>
    <r>
      <rPr>
        <sz val="11"/>
        <color theme="1"/>
        <rFont val="Calibri"/>
        <family val="2"/>
        <scheme val="minor"/>
      </rPr>
      <t xml:space="preserve">) van massieve vloeren met zwevende dekvloer op basis van de contactgeluidisolatieverbetering </t>
    </r>
    <r>
      <rPr>
        <sz val="11"/>
        <color theme="1"/>
        <rFont val="Calibri"/>
        <family val="2"/>
      </rPr>
      <t xml:space="preserve">∆L
</t>
    </r>
    <r>
      <rPr>
        <sz val="11"/>
        <color theme="1"/>
        <rFont val="Calibri"/>
        <family val="2"/>
        <scheme val="minor"/>
      </rPr>
      <t xml:space="preserve">
DISCLAIMER - Dit rekenblad werd ontwikkeld door Buildwise binnen het project 'Normen-Antenne Akoestiek'. Buildwise kan echter op geen enkel moment verantwoordelijk gesteld worden voor de ingevoerde gegevens, noch voor het verkeerde gebruik van het rekenblad, noch voor de verkeerde resultaten die eruit zouden voortkomen.
De berekening van het contactgeluidniveau L</t>
    </r>
    <r>
      <rPr>
        <vertAlign val="subscript"/>
        <sz val="11"/>
        <color theme="1"/>
        <rFont val="Calibri"/>
        <family val="2"/>
        <scheme val="minor"/>
      </rPr>
      <t>n</t>
    </r>
    <r>
      <rPr>
        <sz val="11"/>
        <color theme="1"/>
        <rFont val="Calibri"/>
        <family val="2"/>
        <scheme val="minor"/>
      </rPr>
      <t xml:space="preserve"> = L</t>
    </r>
    <r>
      <rPr>
        <vertAlign val="subscript"/>
        <sz val="11"/>
        <color theme="1"/>
        <rFont val="Calibri"/>
        <family val="2"/>
        <scheme val="minor"/>
      </rPr>
      <t>n0</t>
    </r>
    <r>
      <rPr>
        <sz val="11"/>
        <color theme="1"/>
        <rFont val="Calibri"/>
        <family val="2"/>
        <scheme val="minor"/>
      </rPr>
      <t xml:space="preserve"> + ∆L gaat uit van volgende veronderstellingen:
- Het contactgeluidniveau L</t>
    </r>
    <r>
      <rPr>
        <vertAlign val="subscript"/>
        <sz val="11"/>
        <color theme="1"/>
        <rFont val="Calibri"/>
        <family val="2"/>
        <scheme val="minor"/>
      </rPr>
      <t>n0</t>
    </r>
    <r>
      <rPr>
        <sz val="11"/>
        <color theme="1"/>
        <rFont val="Calibri"/>
        <family val="2"/>
        <scheme val="minor"/>
      </rPr>
      <t xml:space="preserve"> van de basisvloeren wordt berekend volgens NBN EN ISO 12354-2:2017, Annex B
- Dezelfde contactgeluidisolatieverbetering ∆L wordt toegepast op elke basisvloer, onafhankelijk van zijn oppervlaktemassa
De ééngetalswaarde L</t>
    </r>
    <r>
      <rPr>
        <vertAlign val="subscript"/>
        <sz val="11"/>
        <color theme="1"/>
        <rFont val="Calibri"/>
        <family val="2"/>
        <scheme val="minor"/>
      </rPr>
      <t>I,50</t>
    </r>
    <r>
      <rPr>
        <sz val="11"/>
        <color theme="1"/>
        <rFont val="Calibri"/>
        <family val="2"/>
        <scheme val="minor"/>
      </rPr>
      <t xml:space="preserve"> = L</t>
    </r>
    <r>
      <rPr>
        <vertAlign val="subscript"/>
        <sz val="11"/>
        <color theme="1"/>
        <rFont val="Calibri"/>
        <family val="2"/>
        <scheme val="minor"/>
      </rPr>
      <t>n,w</t>
    </r>
    <r>
      <rPr>
        <sz val="11"/>
        <color theme="1"/>
        <rFont val="Calibri"/>
        <family val="2"/>
        <scheme val="minor"/>
      </rPr>
      <t>+C</t>
    </r>
    <r>
      <rPr>
        <vertAlign val="subscript"/>
        <sz val="11"/>
        <color theme="1"/>
        <rFont val="Calibri"/>
        <family val="2"/>
        <scheme val="minor"/>
      </rPr>
      <t>I,50-2500</t>
    </r>
    <r>
      <rPr>
        <sz val="11"/>
        <color theme="1"/>
        <rFont val="Calibri"/>
        <family val="2"/>
        <scheme val="minor"/>
      </rPr>
      <t xml:space="preserve"> wordt berekend volgens NBN EN ISO 717-2.</t>
    </r>
  </si>
  <si>
    <t>Saisissez ∆L pour toutes les bandes de tiers d'octave de 50 Hz à 2500 Hz</t>
  </si>
  <si>
    <r>
      <t xml:space="preserve">Fiche de calcul </t>
    </r>
    <r>
      <rPr>
        <b/>
        <sz val="11"/>
        <color theme="1"/>
        <rFont val="Calibri"/>
        <family val="2"/>
        <scheme val="minor"/>
      </rPr>
      <t>Sound insulation LI50 v1.0 (2023)</t>
    </r>
    <r>
      <rPr>
        <sz val="11"/>
        <color theme="1"/>
        <rFont val="Calibri"/>
        <family val="2"/>
        <scheme val="minor"/>
      </rPr>
      <t xml:space="preserve"> pour l'estimation de L</t>
    </r>
    <r>
      <rPr>
        <vertAlign val="subscript"/>
        <sz val="11"/>
        <color theme="1"/>
        <rFont val="Calibri"/>
        <family val="2"/>
        <scheme val="minor"/>
      </rPr>
      <t>I,50</t>
    </r>
    <r>
      <rPr>
        <sz val="11"/>
        <color theme="1"/>
        <rFont val="Calibri"/>
        <family val="2"/>
        <scheme val="minor"/>
      </rPr>
      <t xml:space="preserve"> (= L</t>
    </r>
    <r>
      <rPr>
        <vertAlign val="subscript"/>
        <sz val="11"/>
        <color theme="1"/>
        <rFont val="Calibri"/>
        <family val="2"/>
        <scheme val="minor"/>
      </rPr>
      <t>n,w</t>
    </r>
    <r>
      <rPr>
        <sz val="11"/>
        <color theme="1"/>
        <rFont val="Calibri"/>
        <family val="2"/>
        <scheme val="minor"/>
      </rPr>
      <t xml:space="preserve"> + C</t>
    </r>
    <r>
      <rPr>
        <vertAlign val="subscript"/>
        <sz val="11"/>
        <color theme="1"/>
        <rFont val="Calibri"/>
        <family val="2"/>
        <scheme val="minor"/>
      </rPr>
      <t>I,50-2500</t>
    </r>
    <r>
      <rPr>
        <sz val="11"/>
        <color theme="1"/>
        <rFont val="Calibri"/>
        <family val="2"/>
        <scheme val="minor"/>
      </rPr>
      <t xml:space="preserve">) des planchers massifs avec chape flottante en fonction de l'amélioration de l'isolation aux bruits de choc </t>
    </r>
    <r>
      <rPr>
        <sz val="11"/>
        <color theme="1"/>
        <rFont val="Calibri"/>
        <family val="2"/>
      </rPr>
      <t>∆L</t>
    </r>
    <r>
      <rPr>
        <sz val="7"/>
        <color theme="1"/>
        <rFont val="Calibri"/>
        <family val="2"/>
      </rPr>
      <t xml:space="preserve">
</t>
    </r>
    <r>
      <rPr>
        <sz val="7"/>
        <color theme="1"/>
        <rFont val="Calibri"/>
        <family val="2"/>
        <scheme val="minor"/>
      </rPr>
      <t xml:space="preserve">
</t>
    </r>
    <r>
      <rPr>
        <sz val="11"/>
        <color theme="1"/>
        <rFont val="Calibri"/>
        <family val="2"/>
        <scheme val="minor"/>
      </rPr>
      <t>CLAUSE DE NON-RESPONSABILITÉ - Cette feuille de calcul a été développé par Buildwise dans le cadre du projet 'Antenne Normes Acoustique'. Buildwise ne peut cependant à aucun moment être tenu responsable des données saisies, de l'utilisation incorrecte de la feuille de calcul et des résultats erronés qui en résulteraient.</t>
    </r>
    <r>
      <rPr>
        <sz val="7"/>
        <color theme="1"/>
        <rFont val="Calibri"/>
        <family val="2"/>
        <scheme val="minor"/>
      </rPr>
      <t xml:space="preserve"> 
</t>
    </r>
    <r>
      <rPr>
        <sz val="11"/>
        <color theme="1"/>
        <rFont val="Calibri"/>
        <family val="2"/>
        <scheme val="minor"/>
      </rPr>
      <t>Le calcul du niveau de bruit de choc L</t>
    </r>
    <r>
      <rPr>
        <vertAlign val="subscript"/>
        <sz val="11"/>
        <color theme="1"/>
        <rFont val="Calibri"/>
        <family val="2"/>
        <scheme val="minor"/>
      </rPr>
      <t>n</t>
    </r>
    <r>
      <rPr>
        <sz val="11"/>
        <color theme="1"/>
        <rFont val="Calibri"/>
        <family val="2"/>
        <scheme val="minor"/>
      </rPr>
      <t xml:space="preserve"> = L</t>
    </r>
    <r>
      <rPr>
        <vertAlign val="subscript"/>
        <sz val="11"/>
        <color theme="1"/>
        <rFont val="Calibri"/>
        <family val="2"/>
        <scheme val="minor"/>
      </rPr>
      <t>n0</t>
    </r>
    <r>
      <rPr>
        <sz val="11"/>
        <color theme="1"/>
        <rFont val="Calibri"/>
        <family val="2"/>
        <scheme val="minor"/>
      </rPr>
      <t xml:space="preserve"> + ∆L est basé sur les hypothèses suivantes :
- Le niveau de bruit de choc L</t>
    </r>
    <r>
      <rPr>
        <vertAlign val="subscript"/>
        <sz val="11"/>
        <color theme="1"/>
        <rFont val="Calibri"/>
        <family val="2"/>
        <scheme val="minor"/>
      </rPr>
      <t>n0</t>
    </r>
    <r>
      <rPr>
        <sz val="11"/>
        <color theme="1"/>
        <rFont val="Calibri"/>
        <family val="2"/>
        <scheme val="minor"/>
      </rPr>
      <t xml:space="preserve"> des planchers de base est calculé selon la norme NBN EN ISO 12354-2:2017, Annex B
- La même amélioration de l'isolation aux bruits de choc ∆L est appliquée à chaque plancher de base, quelle que soit sa masse surfacique
La valeur unique L</t>
    </r>
    <r>
      <rPr>
        <vertAlign val="subscript"/>
        <sz val="11"/>
        <color theme="1"/>
        <rFont val="Calibri"/>
        <family val="2"/>
        <scheme val="minor"/>
      </rPr>
      <t>I,50</t>
    </r>
    <r>
      <rPr>
        <sz val="11"/>
        <color theme="1"/>
        <rFont val="Calibri"/>
        <family val="2"/>
        <scheme val="minor"/>
      </rPr>
      <t xml:space="preserve"> = L</t>
    </r>
    <r>
      <rPr>
        <vertAlign val="subscript"/>
        <sz val="11"/>
        <color theme="1"/>
        <rFont val="Calibri"/>
        <family val="2"/>
        <scheme val="minor"/>
      </rPr>
      <t>n,w</t>
    </r>
    <r>
      <rPr>
        <sz val="11"/>
        <color theme="1"/>
        <rFont val="Calibri"/>
        <family val="2"/>
        <scheme val="minor"/>
      </rPr>
      <t>+C</t>
    </r>
    <r>
      <rPr>
        <vertAlign val="subscript"/>
        <sz val="11"/>
        <color theme="1"/>
        <rFont val="Calibri"/>
        <family val="2"/>
        <scheme val="minor"/>
      </rPr>
      <t>I,50-2500</t>
    </r>
    <r>
      <rPr>
        <sz val="11"/>
        <color theme="1"/>
        <rFont val="Calibri"/>
        <family val="2"/>
        <scheme val="minor"/>
      </rPr>
      <t xml:space="preserve"> est calculée conformément à la norme NBN EN ISO 717-2.</t>
    </r>
  </si>
  <si>
    <r>
      <t xml:space="preserve">Calculation sheet </t>
    </r>
    <r>
      <rPr>
        <b/>
        <sz val="11"/>
        <color theme="1"/>
        <rFont val="Calibri"/>
        <family val="2"/>
        <scheme val="minor"/>
      </rPr>
      <t>Sound insulation LI50 v1.0 (2023)</t>
    </r>
    <r>
      <rPr>
        <sz val="11"/>
        <color theme="1"/>
        <rFont val="Calibri"/>
        <family val="2"/>
        <scheme val="minor"/>
      </rPr>
      <t xml:space="preserve"> to estimate L</t>
    </r>
    <r>
      <rPr>
        <vertAlign val="subscript"/>
        <sz val="11"/>
        <color theme="1"/>
        <rFont val="Calibri"/>
        <family val="2"/>
        <scheme val="minor"/>
      </rPr>
      <t>I,50</t>
    </r>
    <r>
      <rPr>
        <sz val="11"/>
        <color theme="1"/>
        <rFont val="Calibri"/>
        <family val="2"/>
        <scheme val="minor"/>
      </rPr>
      <t xml:space="preserve"> (= L</t>
    </r>
    <r>
      <rPr>
        <vertAlign val="subscript"/>
        <sz val="11"/>
        <color theme="1"/>
        <rFont val="Calibri"/>
        <family val="2"/>
        <scheme val="minor"/>
      </rPr>
      <t>n,w</t>
    </r>
    <r>
      <rPr>
        <sz val="11"/>
        <color theme="1"/>
        <rFont val="Calibri"/>
        <family val="2"/>
        <scheme val="minor"/>
      </rPr>
      <t xml:space="preserve"> + C</t>
    </r>
    <r>
      <rPr>
        <vertAlign val="subscript"/>
        <sz val="11"/>
        <color theme="1"/>
        <rFont val="Calibri"/>
        <family val="2"/>
        <scheme val="minor"/>
      </rPr>
      <t>I,50-2500</t>
    </r>
    <r>
      <rPr>
        <sz val="11"/>
        <color theme="1"/>
        <rFont val="Calibri"/>
        <family val="2"/>
        <scheme val="minor"/>
      </rPr>
      <t xml:space="preserve">) of heavy floors with floating floor based on the improvement of impact sound insulation </t>
    </r>
    <r>
      <rPr>
        <sz val="11"/>
        <color theme="1"/>
        <rFont val="Calibri"/>
        <family val="2"/>
      </rPr>
      <t xml:space="preserve">∆L
</t>
    </r>
    <r>
      <rPr>
        <sz val="11"/>
        <color theme="1"/>
        <rFont val="Calibri"/>
        <family val="2"/>
        <scheme val="minor"/>
      </rPr>
      <t xml:space="preserve">
DISCLAIMER - This calculation sheet was developed by Buildwise within the project 'Normen-Antenne Acoustics'. However, Buildwise can at no time be held responsible for the data entered, nor for the incorrect use of the calculation sheet, nor for the incorrect results that would result from it.
The calculation of the impact sound pressure level L</t>
    </r>
    <r>
      <rPr>
        <vertAlign val="subscript"/>
        <sz val="11"/>
        <color theme="1"/>
        <rFont val="Calibri"/>
        <family val="2"/>
        <scheme val="minor"/>
      </rPr>
      <t>n</t>
    </r>
    <r>
      <rPr>
        <sz val="11"/>
        <color theme="1"/>
        <rFont val="Calibri"/>
        <family val="2"/>
        <scheme val="minor"/>
      </rPr>
      <t xml:space="preserve"> = L</t>
    </r>
    <r>
      <rPr>
        <vertAlign val="subscript"/>
        <sz val="11"/>
        <color theme="1"/>
        <rFont val="Calibri"/>
        <family val="2"/>
        <scheme val="minor"/>
      </rPr>
      <t>n0</t>
    </r>
    <r>
      <rPr>
        <sz val="11"/>
        <color theme="1"/>
        <rFont val="Calibri"/>
        <family val="2"/>
        <scheme val="minor"/>
      </rPr>
      <t xml:space="preserve"> + ∆L is based on the following assumptions:
- The impact sound pressure level L</t>
    </r>
    <r>
      <rPr>
        <vertAlign val="subscript"/>
        <sz val="11"/>
        <color theme="1"/>
        <rFont val="Calibri"/>
        <family val="2"/>
        <scheme val="minor"/>
      </rPr>
      <t>n0</t>
    </r>
    <r>
      <rPr>
        <sz val="11"/>
        <color theme="1"/>
        <rFont val="Calibri"/>
        <family val="2"/>
        <scheme val="minor"/>
      </rPr>
      <t xml:space="preserve"> of the base floors is calculated according to NBN EN ISO 12354-2:2017, Annex B
- The same improvement of impact sound insulation ∆L is applied to each base floor regardless of its surface mass
The single number balue L</t>
    </r>
    <r>
      <rPr>
        <vertAlign val="subscript"/>
        <sz val="11"/>
        <color theme="1"/>
        <rFont val="Calibri"/>
        <family val="2"/>
        <scheme val="minor"/>
      </rPr>
      <t>I,50</t>
    </r>
    <r>
      <rPr>
        <sz val="11"/>
        <color theme="1"/>
        <rFont val="Calibri"/>
        <family val="2"/>
        <scheme val="minor"/>
      </rPr>
      <t xml:space="preserve"> = L</t>
    </r>
    <r>
      <rPr>
        <vertAlign val="subscript"/>
        <sz val="11"/>
        <color theme="1"/>
        <rFont val="Calibri"/>
        <family val="2"/>
        <scheme val="minor"/>
      </rPr>
      <t>n,w</t>
    </r>
    <r>
      <rPr>
        <sz val="11"/>
        <color theme="1"/>
        <rFont val="Calibri"/>
        <family val="2"/>
        <scheme val="minor"/>
      </rPr>
      <t>+C</t>
    </r>
    <r>
      <rPr>
        <vertAlign val="subscript"/>
        <sz val="11"/>
        <color theme="1"/>
        <rFont val="Calibri"/>
        <family val="2"/>
        <scheme val="minor"/>
      </rPr>
      <t>I,50-2500</t>
    </r>
    <r>
      <rPr>
        <sz val="11"/>
        <color theme="1"/>
        <rFont val="Calibri"/>
        <family val="2"/>
        <scheme val="minor"/>
      </rPr>
      <t xml:space="preserve"> is calculated according to NBN EN ISO 717-2.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</si>
</sst>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quot; dB&quot;"/>
  </numFmts>
  <fonts count="19" x14ac:knownFonts="1">
    <font>
      <sz val="11"/>
      <color theme="1"/>
      <name val="Calibri"/>
      <family val="2"/>
      <scheme val="minor"/>
    </font>
    <font>
      <sz val="11"/>
      <color theme="1"/>
      <name val="Calibri"/>
      <family val="2"/>
    </font>
    <font>
      <sz val="11"/>
      <color rgb="FFFF0000"/>
      <name val="Calibri"/>
      <family val="2"/>
      <scheme val="minor"/>
    </font>
    <font>
      <b/>
      <sz val="11"/>
      <color theme="1"/>
      <name val="Calibri"/>
      <family val="2"/>
      <scheme val="minor"/>
    </font>
    <font>
      <vertAlign val="subscript"/>
      <sz val="11"/>
      <color theme="1"/>
      <name val="Calibri"/>
      <family val="2"/>
      <scheme val="minor"/>
    </font>
    <font>
      <b/>
      <sz val="11"/>
      <color theme="1"/>
      <name val="Calibri"/>
      <family val="2"/>
    </font>
    <font>
      <sz val="18"/>
      <color theme="1"/>
      <name val="Calibri"/>
      <family val="2"/>
      <scheme val="minor"/>
    </font>
    <font>
      <sz val="8"/>
      <name val="Calibri"/>
      <family val="2"/>
      <scheme val="minor"/>
    </font>
    <font>
      <vertAlign val="subscript"/>
      <sz val="18"/>
      <color theme="1"/>
      <name val="Calibri"/>
      <family val="2"/>
      <scheme val="minor"/>
    </font>
    <font>
      <sz val="11"/>
      <name val="Calibri"/>
      <family val="2"/>
      <scheme val="minor"/>
    </font>
    <font>
      <b/>
      <sz val="11"/>
      <color theme="0"/>
      <name val="Arial"/>
      <family val="2"/>
    </font>
    <font>
      <sz val="8"/>
      <name val="Arial"/>
      <family val="2"/>
    </font>
    <font>
      <sz val="8"/>
      <color rgb="FF0070C0"/>
      <name val="Arial"/>
      <family val="2"/>
    </font>
    <font>
      <sz val="8"/>
      <color indexed="10"/>
      <name val="Arial"/>
      <family val="2"/>
    </font>
    <font>
      <sz val="8"/>
      <color rgb="FF008000"/>
      <name val="Arial"/>
      <family val="2"/>
    </font>
    <font>
      <sz val="10"/>
      <color indexed="17"/>
      <name val="Arial"/>
      <family val="2"/>
    </font>
    <font>
      <sz val="10"/>
      <color rgb="FF008000"/>
      <name val="Arial"/>
      <family val="2"/>
    </font>
    <font>
      <sz val="7"/>
      <color theme="1"/>
      <name val="Calibri"/>
      <family val="2"/>
    </font>
    <font>
      <sz val="7"/>
      <color theme="1"/>
      <name val="Calibri"/>
      <family val="2"/>
      <scheme val="minor"/>
    </font>
  </fonts>
  <fills count="10">
    <fill>
      <patternFill patternType="none"/>
    </fill>
    <fill>
      <patternFill patternType="gray125"/>
    </fill>
    <fill>
      <patternFill patternType="solid">
        <fgColor theme="7" tint="0.79998168889431442"/>
        <bgColor indexed="64"/>
      </patternFill>
    </fill>
    <fill>
      <patternFill patternType="solid">
        <fgColor rgb="FFFFC000"/>
        <bgColor indexed="64"/>
      </patternFill>
    </fill>
    <fill>
      <patternFill patternType="solid">
        <fgColor rgb="FF2F8C55"/>
        <bgColor indexed="64"/>
      </patternFill>
    </fill>
    <fill>
      <patternFill patternType="solid">
        <fgColor rgb="FFFFED2E"/>
        <bgColor indexed="64"/>
      </patternFill>
    </fill>
    <fill>
      <patternFill patternType="solid">
        <fgColor rgb="FFFD921A"/>
        <bgColor indexed="64"/>
      </patternFill>
    </fill>
    <fill>
      <patternFill patternType="solid">
        <fgColor theme="0"/>
        <bgColor indexed="64"/>
      </patternFill>
    </fill>
    <fill>
      <patternFill patternType="solid">
        <fgColor rgb="FF82C0C3"/>
        <bgColor indexed="64"/>
      </patternFill>
    </fill>
    <fill>
      <patternFill patternType="solid">
        <fgColor theme="1"/>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5">
    <xf numFmtId="0" fontId="0" fillId="0" borderId="0" xfId="0"/>
    <xf numFmtId="0" fontId="0" fillId="0" borderId="0" xfId="0" applyAlignment="1">
      <alignment horizontal="center"/>
    </xf>
    <xf numFmtId="0" fontId="0" fillId="0" borderId="7" xfId="0" applyBorder="1" applyAlignment="1">
      <alignment horizontal="center"/>
    </xf>
    <xf numFmtId="0" fontId="0" fillId="7" borderId="11" xfId="0" applyFill="1" applyBorder="1" applyAlignment="1">
      <alignment horizontal="center"/>
    </xf>
    <xf numFmtId="0" fontId="0" fillId="0" borderId="7" xfId="0" applyBorder="1"/>
    <xf numFmtId="0" fontId="0" fillId="7" borderId="3" xfId="0" applyFill="1" applyBorder="1" applyAlignment="1">
      <alignment horizontal="center"/>
    </xf>
    <xf numFmtId="0" fontId="0" fillId="7" borderId="5" xfId="0" applyFill="1" applyBorder="1" applyAlignment="1">
      <alignment horizontal="center"/>
    </xf>
    <xf numFmtId="0" fontId="0" fillId="7" borderId="8" xfId="0" applyFill="1" applyBorder="1" applyAlignment="1">
      <alignment horizontal="center"/>
    </xf>
    <xf numFmtId="0" fontId="0" fillId="7" borderId="1" xfId="0" applyFill="1" applyBorder="1"/>
    <xf numFmtId="0" fontId="0" fillId="7" borderId="2" xfId="0" applyFill="1" applyBorder="1"/>
    <xf numFmtId="0" fontId="0" fillId="7" borderId="4" xfId="0" applyFill="1" applyBorder="1"/>
    <xf numFmtId="0" fontId="0" fillId="7" borderId="6" xfId="0" applyFill="1" applyBorder="1"/>
    <xf numFmtId="0" fontId="0" fillId="7" borderId="7" xfId="0" applyFill="1" applyBorder="1"/>
    <xf numFmtId="0" fontId="0" fillId="7" borderId="1" xfId="0" applyFill="1" applyBorder="1" applyAlignment="1">
      <alignment horizontal="center" vertical="center"/>
    </xf>
    <xf numFmtId="0" fontId="0" fillId="7" borderId="3" xfId="0" applyFill="1" applyBorder="1"/>
    <xf numFmtId="0" fontId="0" fillId="7" borderId="4" xfId="0" applyFill="1" applyBorder="1" applyAlignment="1">
      <alignment horizontal="center" vertical="center"/>
    </xf>
    <xf numFmtId="0" fontId="0" fillId="7" borderId="5" xfId="0" applyFill="1" applyBorder="1"/>
    <xf numFmtId="0" fontId="0" fillId="7" borderId="6" xfId="0" applyFill="1" applyBorder="1" applyAlignment="1">
      <alignment horizontal="center" vertical="center"/>
    </xf>
    <xf numFmtId="0" fontId="0" fillId="7" borderId="8" xfId="0" applyFill="1" applyBorder="1"/>
    <xf numFmtId="0" fontId="0" fillId="0" borderId="20" xfId="0" applyBorder="1" applyAlignment="1">
      <alignment horizontal="center" vertical="center"/>
    </xf>
    <xf numFmtId="0" fontId="0" fillId="7" borderId="9" xfId="0" applyFill="1" applyBorder="1" applyAlignment="1">
      <alignment horizontal="right" vertical="center" indent="1"/>
    </xf>
    <xf numFmtId="0" fontId="0" fillId="7" borderId="19" xfId="0" applyFill="1" applyBorder="1" applyAlignment="1">
      <alignment horizontal="right" vertical="center" indent="1"/>
    </xf>
    <xf numFmtId="0" fontId="0" fillId="7" borderId="0" xfId="0" applyFill="1" applyBorder="1" applyAlignment="1">
      <alignment horizontal="center"/>
    </xf>
    <xf numFmtId="0" fontId="0" fillId="7" borderId="1" xfId="0" applyFill="1" applyBorder="1" applyAlignment="1">
      <alignment horizontal="center"/>
    </xf>
    <xf numFmtId="0" fontId="0" fillId="7" borderId="2" xfId="0" applyFill="1" applyBorder="1" applyAlignment="1">
      <alignment horizontal="center"/>
    </xf>
    <xf numFmtId="0" fontId="0" fillId="7" borderId="4" xfId="0" applyFill="1" applyBorder="1" applyAlignment="1">
      <alignment horizontal="center"/>
    </xf>
    <xf numFmtId="0" fontId="3" fillId="7" borderId="0" xfId="0" applyFont="1" applyFill="1" applyBorder="1" applyAlignment="1">
      <alignment horizontal="center"/>
    </xf>
    <xf numFmtId="0" fontId="0" fillId="7" borderId="6" xfId="0" applyFill="1" applyBorder="1" applyAlignment="1">
      <alignment horizontal="center"/>
    </xf>
    <xf numFmtId="0" fontId="0" fillId="7" borderId="7" xfId="0" applyFill="1" applyBorder="1" applyAlignment="1">
      <alignment horizontal="center"/>
    </xf>
    <xf numFmtId="0" fontId="5" fillId="7" borderId="0" xfId="0" applyFont="1" applyFill="1" applyBorder="1" applyAlignment="1">
      <alignment horizontal="center"/>
    </xf>
    <xf numFmtId="0" fontId="0" fillId="7" borderId="0" xfId="0" applyFill="1"/>
    <xf numFmtId="0" fontId="0" fillId="7" borderId="0" xfId="0" applyFill="1" applyAlignment="1">
      <alignment horizontal="center"/>
    </xf>
    <xf numFmtId="0" fontId="0" fillId="7" borderId="10" xfId="0" applyFill="1" applyBorder="1" applyAlignment="1">
      <alignment horizontal="center"/>
    </xf>
    <xf numFmtId="0" fontId="0" fillId="7" borderId="10" xfId="0" applyFill="1" applyBorder="1"/>
    <xf numFmtId="0" fontId="0" fillId="7" borderId="13" xfId="0" applyFill="1" applyBorder="1"/>
    <xf numFmtId="0" fontId="0" fillId="7" borderId="14" xfId="0" applyFill="1" applyBorder="1" applyAlignment="1">
      <alignment horizontal="center"/>
    </xf>
    <xf numFmtId="0" fontId="0" fillId="7" borderId="0" xfId="0" applyFill="1" applyBorder="1"/>
    <xf numFmtId="0" fontId="0" fillId="7" borderId="15" xfId="0" applyFill="1" applyBorder="1"/>
    <xf numFmtId="0" fontId="0" fillId="7" borderId="16" xfId="0" applyFill="1" applyBorder="1" applyAlignment="1">
      <alignment horizontal="center"/>
    </xf>
    <xf numFmtId="0" fontId="0" fillId="7" borderId="11" xfId="0" applyFill="1" applyBorder="1"/>
    <xf numFmtId="0" fontId="0" fillId="7" borderId="17" xfId="0" applyFill="1" applyBorder="1"/>
    <xf numFmtId="0" fontId="0" fillId="7" borderId="12" xfId="0" applyFill="1" applyBorder="1"/>
    <xf numFmtId="0" fontId="0" fillId="7" borderId="14" xfId="0" applyFill="1" applyBorder="1"/>
    <xf numFmtId="0" fontId="0" fillId="7" borderId="13" xfId="0" applyFill="1" applyBorder="1" applyAlignment="1">
      <alignment horizontal="center"/>
    </xf>
    <xf numFmtId="0" fontId="0" fillId="7" borderId="15" xfId="0" applyFill="1" applyBorder="1" applyAlignment="1">
      <alignment horizontal="center"/>
    </xf>
    <xf numFmtId="0" fontId="0" fillId="7" borderId="17" xfId="0" applyFill="1" applyBorder="1" applyAlignment="1">
      <alignment horizontal="center"/>
    </xf>
    <xf numFmtId="164" fontId="0" fillId="7" borderId="10" xfId="0" applyNumberFormat="1" applyFill="1" applyBorder="1" applyAlignment="1">
      <alignment horizontal="center"/>
    </xf>
    <xf numFmtId="164" fontId="0" fillId="7" borderId="13" xfId="0" applyNumberFormat="1" applyFill="1" applyBorder="1" applyAlignment="1">
      <alignment horizontal="center"/>
    </xf>
    <xf numFmtId="0" fontId="2" fillId="7" borderId="0" xfId="0" applyFont="1" applyFill="1" applyAlignment="1">
      <alignment horizontal="center"/>
    </xf>
    <xf numFmtId="164" fontId="0" fillId="7" borderId="0" xfId="0" applyNumberFormat="1" applyFill="1" applyBorder="1" applyAlignment="1">
      <alignment horizontal="center"/>
    </xf>
    <xf numFmtId="164" fontId="0" fillId="7" borderId="15" xfId="0" applyNumberFormat="1" applyFill="1" applyBorder="1" applyAlignment="1">
      <alignment horizontal="center"/>
    </xf>
    <xf numFmtId="0" fontId="0" fillId="7" borderId="14" xfId="0" applyFill="1" applyBorder="1" applyAlignment="1">
      <alignment horizontal="right"/>
    </xf>
    <xf numFmtId="0" fontId="0" fillId="7" borderId="16" xfId="0" applyFill="1" applyBorder="1" applyAlignment="1">
      <alignment horizontal="right"/>
    </xf>
    <xf numFmtId="0" fontId="0" fillId="7" borderId="0" xfId="0" applyFill="1" applyAlignment="1">
      <alignment horizontal="left"/>
    </xf>
    <xf numFmtId="0" fontId="0" fillId="7" borderId="12" xfId="0" applyFill="1" applyBorder="1" applyAlignment="1">
      <alignment horizontal="right"/>
    </xf>
    <xf numFmtId="2" fontId="0" fillId="7" borderId="0" xfId="0" applyNumberFormat="1" applyFill="1" applyBorder="1" applyAlignment="1">
      <alignment horizontal="center"/>
    </xf>
    <xf numFmtId="2" fontId="0" fillId="7" borderId="15" xfId="0" applyNumberFormat="1" applyFill="1" applyBorder="1" applyAlignment="1">
      <alignment horizontal="center"/>
    </xf>
    <xf numFmtId="0" fontId="0" fillId="3" borderId="9" xfId="0" applyFill="1" applyBorder="1" applyAlignment="1">
      <alignment horizontal="center"/>
    </xf>
    <xf numFmtId="0" fontId="0" fillId="0" borderId="9" xfId="0" applyBorder="1" applyAlignment="1">
      <alignment horizontal="center"/>
    </xf>
    <xf numFmtId="0" fontId="0" fillId="0" borderId="19" xfId="0" applyBorder="1" applyAlignment="1">
      <alignment horizontal="center"/>
    </xf>
    <xf numFmtId="0" fontId="0" fillId="0" borderId="21" xfId="0" applyBorder="1" applyAlignment="1">
      <alignment horizontal="center" vertical="center"/>
    </xf>
    <xf numFmtId="0" fontId="0" fillId="7" borderId="12" xfId="0" applyFill="1" applyBorder="1" applyAlignment="1">
      <alignment horizontal="left" vertical="top"/>
    </xf>
    <xf numFmtId="164" fontId="0" fillId="2" borderId="0" xfId="0" applyNumberFormat="1" applyFill="1" applyBorder="1" applyAlignment="1" applyProtection="1">
      <alignment horizontal="center"/>
      <protection locked="0"/>
    </xf>
    <xf numFmtId="0" fontId="0" fillId="0" borderId="0" xfId="0" applyBorder="1" applyAlignment="1">
      <alignment horizontal="center"/>
    </xf>
    <xf numFmtId="165" fontId="0" fillId="7" borderId="0" xfId="0" applyNumberFormat="1" applyFill="1" applyBorder="1" applyAlignment="1">
      <alignment horizontal="center"/>
    </xf>
    <xf numFmtId="165" fontId="0" fillId="7" borderId="11" xfId="0" applyNumberFormat="1" applyFill="1" applyBorder="1" applyAlignment="1">
      <alignment horizontal="center"/>
    </xf>
    <xf numFmtId="0" fontId="0" fillId="7" borderId="0" xfId="0" applyFill="1" applyAlignment="1"/>
    <xf numFmtId="0" fontId="0" fillId="7" borderId="0" xfId="0" applyFont="1" applyFill="1"/>
    <xf numFmtId="0" fontId="10" fillId="9" borderId="0" xfId="0" applyFont="1" applyFill="1" applyAlignment="1">
      <alignment vertical="top" wrapText="1"/>
    </xf>
    <xf numFmtId="0" fontId="10" fillId="9" borderId="0" xfId="0" applyFont="1" applyFill="1" applyAlignment="1">
      <alignment horizontal="left" vertical="top" wrapText="1"/>
    </xf>
    <xf numFmtId="0" fontId="10" fillId="9" borderId="0" xfId="0" applyFont="1" applyFill="1"/>
    <xf numFmtId="0" fontId="11" fillId="0" borderId="0" xfId="0" applyFont="1" applyAlignment="1">
      <alignment vertical="top" wrapText="1"/>
    </xf>
    <xf numFmtId="0" fontId="12" fillId="0" borderId="0" xfId="0" applyFont="1" applyAlignment="1">
      <alignment horizontal="left" vertical="top" wrapText="1"/>
    </xf>
    <xf numFmtId="0" fontId="13"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vertical="top" wrapText="1"/>
    </xf>
    <xf numFmtId="0" fontId="0" fillId="0" borderId="0" xfId="0" applyAlignment="1">
      <alignment horizontal="left" vertical="top" wrapText="1"/>
    </xf>
    <xf numFmtId="0" fontId="15" fillId="0" borderId="0" xfId="0" applyFont="1" applyAlignment="1">
      <alignment horizontal="left" vertical="top" wrapText="1"/>
    </xf>
    <xf numFmtId="0" fontId="16" fillId="0" borderId="0" xfId="0" applyFont="1" applyAlignment="1">
      <alignment horizontal="left" vertical="top" wrapText="1"/>
    </xf>
    <xf numFmtId="0" fontId="0" fillId="0" borderId="0" xfId="0" applyAlignment="1">
      <alignment horizontal="right" vertical="top" wrapText="1"/>
    </xf>
    <xf numFmtId="0" fontId="0" fillId="7" borderId="0" xfId="0" applyFont="1" applyFill="1" applyBorder="1" applyAlignment="1">
      <alignment vertical="center" wrapText="1"/>
    </xf>
    <xf numFmtId="0" fontId="0" fillId="4" borderId="14" xfId="0" applyFill="1" applyBorder="1" applyAlignment="1">
      <alignment horizontal="center" vertical="center"/>
    </xf>
    <xf numFmtId="0" fontId="0" fillId="4" borderId="16" xfId="0" applyFill="1" applyBorder="1" applyAlignment="1">
      <alignment horizontal="center" vertical="center"/>
    </xf>
    <xf numFmtId="0" fontId="0" fillId="2" borderId="20"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23" xfId="0" applyFill="1" applyBorder="1" applyAlignment="1" applyProtection="1">
      <alignment horizontal="center"/>
      <protection locked="0"/>
    </xf>
    <xf numFmtId="0" fontId="0" fillId="7" borderId="18" xfId="0" applyFill="1" applyBorder="1" applyAlignment="1">
      <alignment horizontal="right" vertical="center" wrapText="1"/>
    </xf>
    <xf numFmtId="0" fontId="0" fillId="7" borderId="19" xfId="0" applyFill="1" applyBorder="1" applyAlignment="1">
      <alignment horizontal="right" vertical="center" wrapText="1"/>
    </xf>
    <xf numFmtId="0" fontId="9" fillId="0" borderId="0" xfId="0" applyFont="1" applyFill="1" applyBorder="1" applyAlignment="1">
      <alignment horizontal="center" wrapText="1"/>
    </xf>
    <xf numFmtId="0" fontId="6" fillId="7" borderId="18" xfId="0" applyFont="1" applyFill="1" applyBorder="1" applyAlignment="1">
      <alignment horizontal="center" vertical="center" textRotation="90"/>
    </xf>
    <xf numFmtId="0" fontId="6" fillId="7" borderId="9" xfId="0" applyFont="1" applyFill="1" applyBorder="1" applyAlignment="1">
      <alignment horizontal="center" vertical="center" textRotation="90"/>
    </xf>
    <xf numFmtId="0" fontId="6" fillId="7" borderId="19" xfId="0" applyFont="1" applyFill="1" applyBorder="1" applyAlignment="1">
      <alignment horizontal="center" vertical="center" textRotation="90"/>
    </xf>
    <xf numFmtId="165" fontId="0" fillId="0" borderId="18" xfId="0" applyNumberFormat="1" applyBorder="1" applyAlignment="1">
      <alignment horizontal="center" vertical="center"/>
    </xf>
    <xf numFmtId="165" fontId="0" fillId="0" borderId="19" xfId="0" applyNumberFormat="1" applyBorder="1" applyAlignment="1">
      <alignment horizontal="center" vertical="center"/>
    </xf>
    <xf numFmtId="165" fontId="0" fillId="0" borderId="9" xfId="0" applyNumberFormat="1" applyBorder="1" applyAlignment="1">
      <alignment horizontal="center" vertical="center"/>
    </xf>
    <xf numFmtId="0" fontId="0" fillId="5" borderId="12" xfId="0" applyFill="1" applyBorder="1" applyAlignment="1">
      <alignment horizontal="center" vertical="center"/>
    </xf>
    <xf numFmtId="0" fontId="0" fillId="5" borderId="16" xfId="0" applyFill="1" applyBorder="1" applyAlignment="1">
      <alignment horizontal="center" vertical="center"/>
    </xf>
    <xf numFmtId="0" fontId="0" fillId="6" borderId="12" xfId="0" applyFill="1" applyBorder="1" applyAlignment="1">
      <alignment horizontal="center" vertical="center"/>
    </xf>
    <xf numFmtId="0" fontId="0" fillId="6" borderId="16" xfId="0" applyFill="1" applyBorder="1" applyAlignment="1">
      <alignment horizontal="center" vertical="center"/>
    </xf>
    <xf numFmtId="0" fontId="3" fillId="8" borderId="1" xfId="0" applyFont="1" applyFill="1" applyBorder="1" applyAlignment="1">
      <alignment horizontal="center" vertical="center"/>
    </xf>
    <xf numFmtId="0" fontId="3" fillId="8" borderId="2" xfId="0" applyFont="1" applyFill="1" applyBorder="1" applyAlignment="1">
      <alignment horizontal="center" vertical="center"/>
    </xf>
    <xf numFmtId="0" fontId="3" fillId="8" borderId="3" xfId="0" applyFont="1" applyFill="1" applyBorder="1" applyAlignment="1">
      <alignment horizontal="center" vertical="center"/>
    </xf>
    <xf numFmtId="0" fontId="3" fillId="8" borderId="6" xfId="0" applyFont="1" applyFill="1" applyBorder="1" applyAlignment="1">
      <alignment horizontal="center" vertical="center"/>
    </xf>
    <xf numFmtId="0" fontId="3" fillId="8" borderId="7" xfId="0" applyFont="1" applyFill="1" applyBorder="1" applyAlignment="1">
      <alignment horizontal="center" vertical="center"/>
    </xf>
    <xf numFmtId="0" fontId="3" fillId="8" borderId="8" xfId="0" applyFont="1" applyFill="1" applyBorder="1" applyAlignment="1">
      <alignment horizontal="center" vertical="center"/>
    </xf>
    <xf numFmtId="0" fontId="0" fillId="7" borderId="0" xfId="0" applyFont="1" applyFill="1" applyBorder="1" applyAlignment="1">
      <alignment horizontal="left" vertical="center" wrapText="1"/>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6" xfId="0" applyFill="1" applyBorder="1" applyAlignment="1">
      <alignment horizontal="center" vertical="center"/>
    </xf>
    <xf numFmtId="0" fontId="0" fillId="8" borderId="7" xfId="0" applyFill="1" applyBorder="1" applyAlignment="1">
      <alignment horizontal="center" vertical="center"/>
    </xf>
    <xf numFmtId="0" fontId="0" fillId="8" borderId="8" xfId="0" applyFill="1"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horizontal="center" vertical="center"/>
    </xf>
  </cellXfs>
  <cellStyles count="1">
    <cellStyle name="Normal" xfId="0" builtinId="0"/>
  </cellStyles>
  <dxfs count="5">
    <dxf>
      <font>
        <color rgb="FFFF0000"/>
      </font>
    </dxf>
    <dxf>
      <fill>
        <patternFill>
          <bgColor rgb="FFFD921A"/>
        </patternFill>
      </fill>
    </dxf>
    <dxf>
      <fill>
        <patternFill>
          <bgColor rgb="FFFFED2E"/>
        </patternFill>
      </fill>
    </dxf>
    <dxf>
      <fill>
        <patternFill>
          <bgColor rgb="FF2F9650"/>
        </patternFill>
      </fill>
    </dxf>
    <dxf>
      <fill>
        <patternFill>
          <bgColor rgb="FFFF0000"/>
        </patternFill>
      </fill>
    </dxf>
  </dxfs>
  <tableStyles count="0" defaultTableStyle="TableStyleMedium2" defaultPivotStyle="PivotStyleLight16"/>
  <colors>
    <mruColors>
      <color rgb="FFFF8989"/>
      <color rgb="FF82C0C3"/>
      <color rgb="FF0087B7"/>
      <color rgb="FF00BFB6"/>
      <color rgb="FFFFED2E"/>
      <color rgb="FFFD921A"/>
      <color rgb="FF2F96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15</xdr:col>
      <xdr:colOff>7256</xdr:colOff>
      <xdr:row>15</xdr:row>
      <xdr:rowOff>111124</xdr:rowOff>
    </xdr:from>
    <xdr:to>
      <xdr:col>16</xdr:col>
      <xdr:colOff>795948</xdr:colOff>
      <xdr:row>19</xdr:row>
      <xdr:rowOff>33306</xdr:rowOff>
    </xdr:to>
    <xdr:pic>
      <xdr:nvPicPr>
        <xdr:cNvPr id="3" name="Picture 2">
          <a:extLst>
            <a:ext uri="{FF2B5EF4-FFF2-40B4-BE49-F238E27FC236}">
              <a16:creationId xmlns:a16="http://schemas.microsoft.com/office/drawing/2014/main" id="{42BB7C12-885F-96B8-F942-8A97C919BF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84206" y="2555874"/>
          <a:ext cx="1639592" cy="66513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8</xdr:col>
          <xdr:colOff>6350</xdr:colOff>
          <xdr:row>19</xdr:row>
          <xdr:rowOff>126999</xdr:rowOff>
        </xdr:from>
        <xdr:to>
          <xdr:col>18</xdr:col>
          <xdr:colOff>101600</xdr:colOff>
          <xdr:row>34</xdr:row>
          <xdr:rowOff>50799</xdr:rowOff>
        </xdr:to>
        <xdr:pic>
          <xdr:nvPicPr>
            <xdr:cNvPr id="5" name="Picture 4">
              <a:extLst>
                <a:ext uri="{FF2B5EF4-FFF2-40B4-BE49-F238E27FC236}">
                  <a16:creationId xmlns:a16="http://schemas.microsoft.com/office/drawing/2014/main" id="{44716183-D774-4501-8F05-8CB8E4E87BE4}"/>
                </a:ext>
              </a:extLst>
            </xdr:cNvPr>
            <xdr:cNvPicPr>
              <a:picLocks noChangeAspect="1" noChangeArrowheads="1"/>
              <a:extLst>
                <a:ext uri="{84589F7E-364E-4C9E-8A38-B11213B215E9}">
                  <a14:cameraTool cellRange="disclaimer" spid="_x0000_s1045"/>
                </a:ext>
              </a:extLst>
            </xdr:cNvPicPr>
          </xdr:nvPicPr>
          <xdr:blipFill>
            <a:blip xmlns:r="http://schemas.openxmlformats.org/officeDocument/2006/relationships" r:embed="rId2"/>
            <a:srcRect/>
            <a:stretch>
              <a:fillRect/>
            </a:stretch>
          </xdr:blipFill>
          <xdr:spPr bwMode="auto">
            <a:xfrm>
              <a:off x="2165350" y="3682999"/>
              <a:ext cx="5949950" cy="2724150"/>
            </a:xfrm>
            <a:prstGeom prst="rect">
              <a:avLst/>
            </a:prstGeom>
            <a:noFill/>
            <a:ln w="12700">
              <a:solidFill>
                <a:sysClr val="windowText" lastClr="000000"/>
              </a:solidFill>
            </a:ln>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i/Documents/RESEARCH/RECURWOOD/BacPro%20Light/BacPro%20Light%20v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 input"/>
      <sheetName val="CALCUL"/>
      <sheetName val="CALCUL ①"/>
      <sheetName val="CALCUL ② "/>
      <sheetName val="CALCUL ③"/>
      <sheetName val="CALCUL ④"/>
      <sheetName val="database walls"/>
      <sheetName val="figuren walls"/>
      <sheetName val="database floors"/>
      <sheetName val="figuren floors"/>
      <sheetName val="database junctions"/>
      <sheetName val="figuren junctions"/>
      <sheetName val="calcul Rw"/>
      <sheetName val="calcul Ln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E1" t="str">
            <v>'figuren floors'!$A$9</v>
          </cell>
        </row>
      </sheetData>
      <sheetData sheetId="10" refreshError="1"/>
      <sheetData sheetId="11">
        <row r="1">
          <cell r="D1" t="str">
            <v>'figuren junctions'!$A$6</v>
          </cell>
        </row>
      </sheetData>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66983-1045-45B4-B7B2-F7C037360BB4}">
  <dimension ref="A1:BP75"/>
  <sheetViews>
    <sheetView showGridLines="0" showRowColHeaders="0" tabSelected="1" zoomScaleNormal="100" workbookViewId="0">
      <selection activeCell="AH6" sqref="AH6"/>
    </sheetView>
  </sheetViews>
  <sheetFormatPr defaultRowHeight="14.5" outlineLevelCol="1" x14ac:dyDescent="0.35"/>
  <cols>
    <col min="1" max="1" width="2.54296875" customWidth="1"/>
    <col min="2" max="3" width="3.453125" style="1" customWidth="1"/>
    <col min="4" max="4" width="5.54296875" style="1" bestFit="1" customWidth="1"/>
    <col min="5" max="5" width="2.1796875" style="1" customWidth="1"/>
    <col min="6" max="6" width="7.54296875" style="1" customWidth="1"/>
    <col min="7" max="7" width="4.453125" style="1" customWidth="1"/>
    <col min="8" max="8" width="3.7265625" customWidth="1"/>
    <col min="9" max="9" width="3.54296875" customWidth="1"/>
    <col min="10" max="10" width="18.453125" bestFit="1" customWidth="1"/>
    <col min="11" max="11" width="10.81640625" customWidth="1"/>
    <col min="12" max="12" width="10.81640625" style="1" customWidth="1"/>
    <col min="13" max="13" width="4" style="1" customWidth="1"/>
    <col min="14" max="14" width="4.1796875" customWidth="1"/>
    <col min="15" max="15" width="4.26953125" customWidth="1"/>
    <col min="16" max="16" width="12.1796875" customWidth="1"/>
    <col min="17" max="17" width="11.54296875" customWidth="1"/>
    <col min="18" max="18" width="4" customWidth="1"/>
    <col min="19" max="19" width="3.1796875" customWidth="1"/>
    <col min="20" max="20" width="3.7265625" customWidth="1"/>
    <col min="22" max="22" width="5.26953125" hidden="1" customWidth="1" outlineLevel="1"/>
    <col min="23" max="23" width="26" hidden="1" customWidth="1" outlineLevel="1"/>
    <col min="24" max="32" width="9.1796875" hidden="1" customWidth="1" outlineLevel="1"/>
    <col min="33" max="33" width="9.1796875" collapsed="1"/>
  </cols>
  <sheetData>
    <row r="1" spans="1:68" x14ac:dyDescent="0.35">
      <c r="A1" s="30"/>
      <c r="B1" s="31"/>
      <c r="C1" s="31"/>
      <c r="D1" s="31"/>
      <c r="E1" s="31"/>
      <c r="F1" s="31"/>
      <c r="G1" s="31"/>
      <c r="H1" s="30"/>
      <c r="I1" s="30"/>
      <c r="J1" s="30"/>
      <c r="K1" s="30"/>
      <c r="L1" s="31"/>
      <c r="M1" s="31"/>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row>
    <row r="2" spans="1:68" x14ac:dyDescent="0.35">
      <c r="A2" s="30"/>
      <c r="B2" s="66"/>
      <c r="C2" s="83" t="s">
        <v>26</v>
      </c>
      <c r="D2" s="84"/>
      <c r="E2" s="84"/>
      <c r="F2" s="84"/>
      <c r="G2" s="85"/>
      <c r="H2" s="30"/>
      <c r="I2" s="67"/>
      <c r="J2" s="30"/>
      <c r="K2" s="30"/>
      <c r="L2" s="31"/>
      <c r="M2" s="31"/>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row>
    <row r="3" spans="1:68" x14ac:dyDescent="0.35">
      <c r="A3" s="30"/>
      <c r="B3" s="31"/>
      <c r="C3" s="31"/>
      <c r="D3" s="31"/>
      <c r="E3" s="31"/>
      <c r="F3" s="31"/>
      <c r="G3" s="31"/>
      <c r="H3" s="30"/>
      <c r="I3" s="30"/>
      <c r="J3" s="30"/>
      <c r="K3" s="30"/>
      <c r="L3" s="31"/>
      <c r="M3" s="31"/>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row>
    <row r="4" spans="1:68" ht="15" thickBot="1" x14ac:dyDescent="0.4">
      <c r="A4" s="30"/>
      <c r="B4" s="61" t="s">
        <v>1</v>
      </c>
      <c r="C4" s="32"/>
      <c r="D4" s="32"/>
      <c r="E4" s="32"/>
      <c r="F4" s="32"/>
      <c r="G4" s="32"/>
      <c r="H4" s="33"/>
      <c r="I4" s="33"/>
      <c r="J4" s="33"/>
      <c r="K4" s="33"/>
      <c r="L4" s="32"/>
      <c r="M4" s="32"/>
      <c r="N4" s="33"/>
      <c r="O4" s="33"/>
      <c r="P4" s="33"/>
      <c r="Q4" s="33"/>
      <c r="R4" s="33"/>
      <c r="S4" s="34"/>
      <c r="T4" s="36"/>
      <c r="U4" s="53"/>
      <c r="V4" s="30"/>
      <c r="W4" s="53"/>
      <c r="X4" s="53"/>
      <c r="Y4" s="53"/>
      <c r="Z4" s="53"/>
      <c r="AA4" s="53"/>
      <c r="AB4" s="53"/>
      <c r="AC4" s="53"/>
      <c r="AD4" s="53"/>
      <c r="AE4" s="53"/>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row>
    <row r="5" spans="1:68" x14ac:dyDescent="0.35">
      <c r="A5" s="30"/>
      <c r="B5" s="35"/>
      <c r="C5" s="99" t="str">
        <f>LANGUAGE!A8</f>
        <v>Zwevende vloer</v>
      </c>
      <c r="D5" s="106"/>
      <c r="E5" s="106"/>
      <c r="F5" s="106"/>
      <c r="G5" s="107"/>
      <c r="H5" s="36"/>
      <c r="I5" s="99" t="str">
        <f>LANGUAGE!A9</f>
        <v>Basisvloer met zwevende vloer</v>
      </c>
      <c r="J5" s="100"/>
      <c r="K5" s="100"/>
      <c r="L5" s="100"/>
      <c r="M5" s="101"/>
      <c r="N5" s="36"/>
      <c r="O5" s="99" t="str">
        <f>LANGUAGE!A10</f>
        <v>Eisen NBN S 01-400-1:2022</v>
      </c>
      <c r="P5" s="100"/>
      <c r="Q5" s="100"/>
      <c r="R5" s="101"/>
      <c r="S5" s="37"/>
      <c r="T5" s="36"/>
      <c r="U5" s="30"/>
      <c r="V5" s="30"/>
      <c r="W5" s="30"/>
      <c r="X5" s="31"/>
      <c r="Y5" s="31"/>
      <c r="Z5" s="31"/>
      <c r="AA5" s="31"/>
      <c r="AB5" s="31"/>
      <c r="AC5" s="31"/>
      <c r="AD5" s="31"/>
      <c r="AE5" s="31"/>
      <c r="AF5" s="31"/>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row>
    <row r="6" spans="1:68" ht="15.75" customHeight="1" thickBot="1" x14ac:dyDescent="0.4">
      <c r="A6" s="30"/>
      <c r="B6" s="35"/>
      <c r="C6" s="108"/>
      <c r="D6" s="109"/>
      <c r="E6" s="109"/>
      <c r="F6" s="109"/>
      <c r="G6" s="110"/>
      <c r="H6" s="36"/>
      <c r="I6" s="102"/>
      <c r="J6" s="103"/>
      <c r="K6" s="103"/>
      <c r="L6" s="103"/>
      <c r="M6" s="104"/>
      <c r="N6" s="36"/>
      <c r="O6" s="102"/>
      <c r="P6" s="103"/>
      <c r="Q6" s="103"/>
      <c r="R6" s="104"/>
      <c r="S6" s="37"/>
      <c r="T6" s="36"/>
      <c r="U6" s="30"/>
      <c r="V6" s="89" t="s">
        <v>21</v>
      </c>
      <c r="W6" s="54" t="s">
        <v>8</v>
      </c>
      <c r="X6" s="32">
        <v>300</v>
      </c>
      <c r="Y6" s="32">
        <v>350</v>
      </c>
      <c r="Z6" s="32">
        <v>400</v>
      </c>
      <c r="AA6" s="32">
        <v>450</v>
      </c>
      <c r="AB6" s="32">
        <v>500</v>
      </c>
      <c r="AC6" s="32">
        <v>550</v>
      </c>
      <c r="AD6" s="32">
        <v>600</v>
      </c>
      <c r="AE6" s="32">
        <v>650</v>
      </c>
      <c r="AF6" s="43">
        <v>700</v>
      </c>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row>
    <row r="7" spans="1:68" x14ac:dyDescent="0.35">
      <c r="A7" s="30"/>
      <c r="B7" s="35"/>
      <c r="C7" s="23"/>
      <c r="D7" s="24"/>
      <c r="E7" s="24"/>
      <c r="F7" s="24"/>
      <c r="G7" s="5"/>
      <c r="H7" s="36"/>
      <c r="I7" s="8"/>
      <c r="J7" s="9"/>
      <c r="K7" s="9"/>
      <c r="L7" s="24"/>
      <c r="M7" s="5"/>
      <c r="N7" s="36"/>
      <c r="O7" s="13"/>
      <c r="P7" s="9"/>
      <c r="Q7" s="9"/>
      <c r="R7" s="14"/>
      <c r="S7" s="37"/>
      <c r="T7" s="36"/>
      <c r="U7" s="30"/>
      <c r="V7" s="90"/>
      <c r="W7" s="51" t="s">
        <v>0</v>
      </c>
      <c r="X7" s="55">
        <v>0.13043478260869601</v>
      </c>
      <c r="Y7" s="55">
        <v>0.15217391304347799</v>
      </c>
      <c r="Z7" s="55">
        <v>0.173913043478261</v>
      </c>
      <c r="AA7" s="55">
        <v>0.19565217391304399</v>
      </c>
      <c r="AB7" s="55">
        <v>0.217391304347826</v>
      </c>
      <c r="AC7" s="55">
        <v>0.23913043478260901</v>
      </c>
      <c r="AD7" s="55">
        <v>0.26086956521739102</v>
      </c>
      <c r="AE7" s="55">
        <v>0.282608695652174</v>
      </c>
      <c r="AF7" s="56">
        <v>0.30434782608695699</v>
      </c>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row>
    <row r="8" spans="1:68" ht="16.5" x14ac:dyDescent="0.35">
      <c r="A8" s="30"/>
      <c r="B8" s="35"/>
      <c r="C8" s="25"/>
      <c r="D8" s="26" t="s">
        <v>24</v>
      </c>
      <c r="E8" s="26"/>
      <c r="F8" s="29" t="s">
        <v>25</v>
      </c>
      <c r="G8" s="6"/>
      <c r="H8" s="36"/>
      <c r="I8" s="10"/>
      <c r="J8" s="86" t="str">
        <f>LANGUAGE!A11</f>
        <v>oppervlaktemassa van de basisvloer</v>
      </c>
      <c r="K8" s="111" t="s">
        <v>11</v>
      </c>
      <c r="L8" s="113" t="str">
        <f>LANGUAGE!A12</f>
        <v>Klasse</v>
      </c>
      <c r="M8" s="6"/>
      <c r="N8" s="36"/>
      <c r="O8" s="15"/>
      <c r="P8" s="19" t="str">
        <f>LANGUAGE!A12</f>
        <v>Klasse</v>
      </c>
      <c r="Q8" s="60" t="s">
        <v>7</v>
      </c>
      <c r="R8" s="16"/>
      <c r="S8" s="37"/>
      <c r="T8" s="36"/>
      <c r="U8" s="30"/>
      <c r="V8" s="90"/>
      <c r="W8" s="51"/>
      <c r="X8" s="55"/>
      <c r="Y8" s="55"/>
      <c r="Z8" s="55"/>
      <c r="AA8" s="55"/>
      <c r="AB8" s="55"/>
      <c r="AC8" s="55"/>
      <c r="AD8" s="55"/>
      <c r="AE8" s="55"/>
      <c r="AF8" s="56"/>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row>
    <row r="9" spans="1:68" x14ac:dyDescent="0.35">
      <c r="A9" s="30"/>
      <c r="B9" s="35"/>
      <c r="C9" s="25"/>
      <c r="D9" s="22">
        <v>50</v>
      </c>
      <c r="E9" s="22"/>
      <c r="F9" s="62"/>
      <c r="G9" s="6"/>
      <c r="H9" s="36"/>
      <c r="I9" s="10"/>
      <c r="J9" s="87"/>
      <c r="K9" s="112"/>
      <c r="L9" s="114"/>
      <c r="M9" s="6"/>
      <c r="N9" s="36"/>
      <c r="O9" s="15"/>
      <c r="P9" s="81" t="s">
        <v>5</v>
      </c>
      <c r="Q9" s="94">
        <v>48</v>
      </c>
      <c r="R9" s="16"/>
      <c r="S9" s="37"/>
      <c r="T9" s="36"/>
      <c r="U9" s="30"/>
      <c r="V9" s="90"/>
      <c r="W9" s="41">
        <v>50</v>
      </c>
      <c r="X9" s="32">
        <v>59.7</v>
      </c>
      <c r="Y9" s="32">
        <v>58.4</v>
      </c>
      <c r="Z9" s="32">
        <v>57.4</v>
      </c>
      <c r="AA9" s="32">
        <v>55.4</v>
      </c>
      <c r="AB9" s="32">
        <v>53.5</v>
      </c>
      <c r="AC9" s="32">
        <v>51.9</v>
      </c>
      <c r="AD9" s="32">
        <v>50.4</v>
      </c>
      <c r="AE9" s="32">
        <v>49</v>
      </c>
      <c r="AF9" s="43">
        <v>47.7</v>
      </c>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row>
    <row r="10" spans="1:68" x14ac:dyDescent="0.35">
      <c r="A10" s="30"/>
      <c r="B10" s="35"/>
      <c r="C10" s="25"/>
      <c r="D10" s="22">
        <v>63</v>
      </c>
      <c r="E10" s="22"/>
      <c r="F10" s="62"/>
      <c r="G10" s="6"/>
      <c r="H10" s="36"/>
      <c r="I10" s="10"/>
      <c r="J10" s="20" t="s">
        <v>12</v>
      </c>
      <c r="K10" s="64" t="str" cm="1">
        <f t="array" ref="K10">IF(OR($F$9:$F$26=""),"",_xlfn.CEILING.MATH($X$53,1))</f>
        <v/>
      </c>
      <c r="L10" s="57" t="str">
        <f t="shared" ref="L10:L18" si="0">IF(K10&lt;=eisA,"A",IF(K10&lt;=eisB,"B",IF(K10&lt;=eisC,"C","-")))</f>
        <v>-</v>
      </c>
      <c r="M10" s="6"/>
      <c r="N10" s="36"/>
      <c r="O10" s="15"/>
      <c r="P10" s="82"/>
      <c r="Q10" s="93"/>
      <c r="R10" s="16"/>
      <c r="S10" s="37"/>
      <c r="T10" s="36"/>
      <c r="U10" s="30"/>
      <c r="V10" s="90"/>
      <c r="W10" s="42">
        <v>63</v>
      </c>
      <c r="X10" s="22">
        <v>61.2</v>
      </c>
      <c r="Y10" s="22">
        <v>60.2</v>
      </c>
      <c r="Z10" s="22">
        <v>58.4</v>
      </c>
      <c r="AA10" s="22">
        <v>56.4</v>
      </c>
      <c r="AB10" s="22">
        <v>54.5</v>
      </c>
      <c r="AC10" s="22">
        <v>52.9</v>
      </c>
      <c r="AD10" s="22">
        <v>51.4</v>
      </c>
      <c r="AE10" s="22">
        <v>50</v>
      </c>
      <c r="AF10" s="44">
        <v>48.7</v>
      </c>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row>
    <row r="11" spans="1:68" x14ac:dyDescent="0.35">
      <c r="A11" s="30"/>
      <c r="B11" s="35"/>
      <c r="C11" s="25"/>
      <c r="D11" s="22">
        <v>80</v>
      </c>
      <c r="E11" s="22"/>
      <c r="F11" s="62"/>
      <c r="G11" s="6"/>
      <c r="H11" s="36"/>
      <c r="I11" s="10"/>
      <c r="J11" s="20" t="s">
        <v>13</v>
      </c>
      <c r="K11" s="64" t="str" cm="1">
        <f t="array" ref="K11">IF(OR($F$9:$F$26=""),"",_xlfn.CEILING.MATH($Y$53,1))</f>
        <v/>
      </c>
      <c r="L11" s="58" t="str">
        <f t="shared" si="0"/>
        <v>-</v>
      </c>
      <c r="M11" s="6"/>
      <c r="N11" s="36"/>
      <c r="O11" s="15"/>
      <c r="P11" s="95" t="s">
        <v>6</v>
      </c>
      <c r="Q11" s="92">
        <v>52</v>
      </c>
      <c r="R11" s="16"/>
      <c r="S11" s="37"/>
      <c r="T11" s="36"/>
      <c r="U11" s="30"/>
      <c r="V11" s="90"/>
      <c r="W11" s="42">
        <v>80</v>
      </c>
      <c r="X11" s="22">
        <v>63.4</v>
      </c>
      <c r="Y11" s="22">
        <v>63</v>
      </c>
      <c r="Z11" s="22">
        <v>59.4</v>
      </c>
      <c r="AA11" s="22">
        <v>57.4</v>
      </c>
      <c r="AB11" s="22">
        <v>55.6</v>
      </c>
      <c r="AC11" s="22">
        <v>53.9</v>
      </c>
      <c r="AD11" s="22">
        <v>52.4</v>
      </c>
      <c r="AE11" s="22">
        <v>51</v>
      </c>
      <c r="AF11" s="44">
        <v>49.7</v>
      </c>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row>
    <row r="12" spans="1:68" x14ac:dyDescent="0.35">
      <c r="A12" s="30"/>
      <c r="B12" s="35"/>
      <c r="C12" s="25"/>
      <c r="D12" s="22">
        <v>100</v>
      </c>
      <c r="E12" s="22"/>
      <c r="F12" s="62"/>
      <c r="G12" s="6"/>
      <c r="H12" s="36"/>
      <c r="I12" s="10"/>
      <c r="J12" s="20" t="s">
        <v>14</v>
      </c>
      <c r="K12" s="64" t="str" cm="1">
        <f t="array" ref="K12">IF(OR($F$9:$F$26=""),"",_xlfn.CEILING.MATH($Z$53,1))</f>
        <v/>
      </c>
      <c r="L12" s="58" t="str">
        <f t="shared" si="0"/>
        <v>-</v>
      </c>
      <c r="M12" s="6"/>
      <c r="N12" s="36"/>
      <c r="O12" s="15"/>
      <c r="P12" s="96"/>
      <c r="Q12" s="93"/>
      <c r="R12" s="16"/>
      <c r="S12" s="37"/>
      <c r="T12" s="36"/>
      <c r="U12" s="30"/>
      <c r="V12" s="90"/>
      <c r="W12" s="42">
        <v>100</v>
      </c>
      <c r="X12" s="22">
        <v>66.400000000000006</v>
      </c>
      <c r="Y12" s="22">
        <v>66.400000000000006</v>
      </c>
      <c r="Z12" s="22">
        <v>60.4</v>
      </c>
      <c r="AA12" s="22">
        <v>58.3</v>
      </c>
      <c r="AB12" s="22">
        <v>56.5</v>
      </c>
      <c r="AC12" s="22">
        <v>54.9</v>
      </c>
      <c r="AD12" s="22">
        <v>53.4</v>
      </c>
      <c r="AE12" s="22">
        <v>52</v>
      </c>
      <c r="AF12" s="44">
        <v>50.7</v>
      </c>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row>
    <row r="13" spans="1:68" x14ac:dyDescent="0.35">
      <c r="A13" s="30"/>
      <c r="B13" s="35"/>
      <c r="C13" s="25"/>
      <c r="D13" s="22">
        <v>125</v>
      </c>
      <c r="E13" s="22"/>
      <c r="F13" s="62"/>
      <c r="G13" s="6"/>
      <c r="H13" s="36"/>
      <c r="I13" s="10"/>
      <c r="J13" s="20" t="s">
        <v>15</v>
      </c>
      <c r="K13" s="64" t="str" cm="1">
        <f t="array" ref="K13">IF(OR($F$9:$F$26=""),"",_xlfn.CEILING.MATH($AA$53,1))</f>
        <v/>
      </c>
      <c r="L13" s="58" t="str">
        <f t="shared" si="0"/>
        <v>-</v>
      </c>
      <c r="M13" s="6"/>
      <c r="N13" s="36"/>
      <c r="O13" s="15"/>
      <c r="P13" s="97" t="s">
        <v>2</v>
      </c>
      <c r="Q13" s="92">
        <v>56</v>
      </c>
      <c r="R13" s="16"/>
      <c r="S13" s="37"/>
      <c r="T13" s="36"/>
      <c r="U13" s="30"/>
      <c r="V13" s="90"/>
      <c r="W13" s="42">
        <v>125</v>
      </c>
      <c r="X13" s="22">
        <v>69.5</v>
      </c>
      <c r="Y13" s="22">
        <v>66.8</v>
      </c>
      <c r="Z13" s="22">
        <v>61.3</v>
      </c>
      <c r="AA13" s="22">
        <v>59.3</v>
      </c>
      <c r="AB13" s="22">
        <v>57.5</v>
      </c>
      <c r="AC13" s="22">
        <v>55.8</v>
      </c>
      <c r="AD13" s="22">
        <v>54.3</v>
      </c>
      <c r="AE13" s="22">
        <v>52.9</v>
      </c>
      <c r="AF13" s="44">
        <v>51.7</v>
      </c>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row>
    <row r="14" spans="1:68" x14ac:dyDescent="0.35">
      <c r="A14" s="30"/>
      <c r="B14" s="35"/>
      <c r="C14" s="25"/>
      <c r="D14" s="22">
        <v>160</v>
      </c>
      <c r="E14" s="22"/>
      <c r="F14" s="62"/>
      <c r="G14" s="6"/>
      <c r="H14" s="36"/>
      <c r="I14" s="10"/>
      <c r="J14" s="20" t="s">
        <v>16</v>
      </c>
      <c r="K14" s="64" t="str" cm="1">
        <f t="array" ref="K14">IF(OR($F$9:$F$26=""),"",_xlfn.CEILING.MATH($AB$53,1))</f>
        <v/>
      </c>
      <c r="L14" s="58" t="str">
        <f t="shared" si="0"/>
        <v>-</v>
      </c>
      <c r="M14" s="6"/>
      <c r="N14" s="36"/>
      <c r="O14" s="15"/>
      <c r="P14" s="98"/>
      <c r="Q14" s="93"/>
      <c r="R14" s="16"/>
      <c r="S14" s="37"/>
      <c r="T14" s="36"/>
      <c r="U14" s="30"/>
      <c r="V14" s="90"/>
      <c r="W14" s="42">
        <v>160</v>
      </c>
      <c r="X14" s="22">
        <v>70</v>
      </c>
      <c r="Y14" s="22">
        <v>67.3</v>
      </c>
      <c r="Z14" s="22">
        <v>62.4</v>
      </c>
      <c r="AA14" s="22">
        <v>60.3</v>
      </c>
      <c r="AB14" s="22">
        <v>58.5</v>
      </c>
      <c r="AC14" s="22">
        <v>56.9</v>
      </c>
      <c r="AD14" s="22">
        <v>55.4</v>
      </c>
      <c r="AE14" s="22">
        <v>54</v>
      </c>
      <c r="AF14" s="44">
        <v>52.7</v>
      </c>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row>
    <row r="15" spans="1:68" ht="15" thickBot="1" x14ac:dyDescent="0.4">
      <c r="A15" s="30"/>
      <c r="B15" s="35"/>
      <c r="C15" s="25"/>
      <c r="D15" s="22">
        <v>200</v>
      </c>
      <c r="E15" s="22"/>
      <c r="F15" s="62"/>
      <c r="G15" s="6"/>
      <c r="H15" s="36"/>
      <c r="I15" s="10"/>
      <c r="J15" s="20" t="s">
        <v>17</v>
      </c>
      <c r="K15" s="64" t="str" cm="1">
        <f t="array" ref="K15">IF(OR($F$9:$F$26=""),"",_xlfn.CEILING.MATH($AC$53,1))</f>
        <v/>
      </c>
      <c r="L15" s="58" t="str">
        <f t="shared" si="0"/>
        <v>-</v>
      </c>
      <c r="M15" s="6"/>
      <c r="N15" s="36"/>
      <c r="O15" s="17"/>
      <c r="P15" s="12"/>
      <c r="Q15" s="12"/>
      <c r="R15" s="18"/>
      <c r="S15" s="37"/>
      <c r="T15" s="36"/>
      <c r="U15" s="30"/>
      <c r="V15" s="90"/>
      <c r="W15" s="42">
        <v>200</v>
      </c>
      <c r="X15" s="22">
        <v>70.099999999999994</v>
      </c>
      <c r="Y15" s="22">
        <v>66.8</v>
      </c>
      <c r="Z15" s="22">
        <v>63.3</v>
      </c>
      <c r="AA15" s="22">
        <v>61.3</v>
      </c>
      <c r="AB15" s="22">
        <v>59.5</v>
      </c>
      <c r="AC15" s="22">
        <v>57.8</v>
      </c>
      <c r="AD15" s="22">
        <v>56.3</v>
      </c>
      <c r="AE15" s="22">
        <v>55</v>
      </c>
      <c r="AF15" s="44">
        <v>53.7</v>
      </c>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row>
    <row r="16" spans="1:68" x14ac:dyDescent="0.35">
      <c r="A16" s="30"/>
      <c r="B16" s="35"/>
      <c r="C16" s="25"/>
      <c r="D16" s="22">
        <v>250</v>
      </c>
      <c r="E16" s="22"/>
      <c r="F16" s="62"/>
      <c r="G16" s="6"/>
      <c r="H16" s="36"/>
      <c r="I16" s="10"/>
      <c r="J16" s="20" t="s">
        <v>18</v>
      </c>
      <c r="K16" s="64" t="str" cm="1">
        <f t="array" ref="K16">IF(OR($F$9:$F$26=""),"",_xlfn.CEILING.MATH($AD$53,1))</f>
        <v/>
      </c>
      <c r="L16" s="58" t="str">
        <f t="shared" si="0"/>
        <v>-</v>
      </c>
      <c r="M16" s="6"/>
      <c r="N16" s="36"/>
      <c r="O16" s="36"/>
      <c r="P16" s="36"/>
      <c r="Q16" s="36"/>
      <c r="R16" s="36"/>
      <c r="S16" s="37"/>
      <c r="T16" s="36"/>
      <c r="U16" s="30"/>
      <c r="V16" s="90"/>
      <c r="W16" s="42">
        <v>250</v>
      </c>
      <c r="X16" s="22">
        <v>69.7</v>
      </c>
      <c r="Y16" s="22">
        <v>66.7</v>
      </c>
      <c r="Z16" s="22">
        <v>64.2</v>
      </c>
      <c r="AA16" s="22">
        <v>62</v>
      </c>
      <c r="AB16" s="22">
        <v>60</v>
      </c>
      <c r="AC16" s="22">
        <v>58.3</v>
      </c>
      <c r="AD16" s="22">
        <v>56.7</v>
      </c>
      <c r="AE16" s="22">
        <v>55.3</v>
      </c>
      <c r="AF16" s="44">
        <v>53.9</v>
      </c>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row>
    <row r="17" spans="1:68" x14ac:dyDescent="0.35">
      <c r="A17" s="30"/>
      <c r="B17" s="35"/>
      <c r="C17" s="25"/>
      <c r="D17" s="22">
        <v>315</v>
      </c>
      <c r="E17" s="22"/>
      <c r="F17" s="62"/>
      <c r="G17" s="6"/>
      <c r="H17" s="36"/>
      <c r="I17" s="10"/>
      <c r="J17" s="20" t="s">
        <v>19</v>
      </c>
      <c r="K17" s="64" t="str" cm="1">
        <f t="array" ref="K17">IF(OR($F$9:$F$26=""),"",_xlfn.CEILING.MATH($AE$53,1))</f>
        <v/>
      </c>
      <c r="L17" s="58" t="str">
        <f t="shared" si="0"/>
        <v>-</v>
      </c>
      <c r="M17" s="6"/>
      <c r="N17" s="36"/>
      <c r="O17" s="36"/>
      <c r="P17" s="36"/>
      <c r="Q17" s="36"/>
      <c r="R17" s="36"/>
      <c r="S17" s="37"/>
      <c r="T17" s="36"/>
      <c r="U17" s="30"/>
      <c r="V17" s="90"/>
      <c r="W17" s="42">
        <v>315</v>
      </c>
      <c r="X17" s="22">
        <v>69.599999999999994</v>
      </c>
      <c r="Y17" s="22">
        <v>66.8</v>
      </c>
      <c r="Z17" s="22">
        <v>64.3</v>
      </c>
      <c r="AA17" s="22">
        <v>62.2</v>
      </c>
      <c r="AB17" s="22">
        <v>60.3</v>
      </c>
      <c r="AC17" s="22">
        <v>58.6</v>
      </c>
      <c r="AD17" s="22">
        <v>57</v>
      </c>
      <c r="AE17" s="22">
        <v>55.6</v>
      </c>
      <c r="AF17" s="44">
        <v>54.3</v>
      </c>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row>
    <row r="18" spans="1:68" x14ac:dyDescent="0.35">
      <c r="A18" s="30"/>
      <c r="B18" s="35"/>
      <c r="C18" s="25"/>
      <c r="D18" s="22">
        <v>400</v>
      </c>
      <c r="E18" s="22"/>
      <c r="F18" s="62"/>
      <c r="G18" s="6"/>
      <c r="H18" s="36"/>
      <c r="I18" s="10"/>
      <c r="J18" s="21" t="s">
        <v>20</v>
      </c>
      <c r="K18" s="65" t="str" cm="1">
        <f t="array" ref="K18">IF(OR($F$9:$F$26=""),"",_xlfn.CEILING.MATH($AF$53,1))</f>
        <v/>
      </c>
      <c r="L18" s="59" t="str">
        <f t="shared" si="0"/>
        <v>-</v>
      </c>
      <c r="M18" s="6"/>
      <c r="N18" s="36"/>
      <c r="O18" s="36"/>
      <c r="P18" s="36"/>
      <c r="Q18" s="36"/>
      <c r="R18" s="36"/>
      <c r="S18" s="37"/>
      <c r="T18" s="36"/>
      <c r="U18" s="30"/>
      <c r="V18" s="90"/>
      <c r="W18" s="42">
        <v>400</v>
      </c>
      <c r="X18" s="22">
        <v>69.8</v>
      </c>
      <c r="Y18" s="22">
        <v>67</v>
      </c>
      <c r="Z18" s="22">
        <v>64.599999999999994</v>
      </c>
      <c r="AA18" s="22">
        <v>62.5</v>
      </c>
      <c r="AB18" s="22">
        <v>60.6</v>
      </c>
      <c r="AC18" s="22">
        <v>58.9</v>
      </c>
      <c r="AD18" s="22">
        <v>57.4</v>
      </c>
      <c r="AE18" s="22">
        <v>56</v>
      </c>
      <c r="AF18" s="44">
        <v>54.7</v>
      </c>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row>
    <row r="19" spans="1:68" ht="15" thickBot="1" x14ac:dyDescent="0.4">
      <c r="A19" s="30"/>
      <c r="B19" s="35"/>
      <c r="C19" s="25"/>
      <c r="D19" s="22">
        <v>500</v>
      </c>
      <c r="E19" s="22"/>
      <c r="F19" s="62"/>
      <c r="G19" s="6"/>
      <c r="H19" s="36"/>
      <c r="I19" s="11"/>
      <c r="J19" s="12"/>
      <c r="K19" s="4"/>
      <c r="L19" s="2"/>
      <c r="M19" s="7"/>
      <c r="N19" s="36"/>
      <c r="O19" s="36"/>
      <c r="P19" s="36"/>
      <c r="Q19" s="36"/>
      <c r="R19" s="36"/>
      <c r="S19" s="37"/>
      <c r="T19" s="36"/>
      <c r="U19" s="30"/>
      <c r="V19" s="90"/>
      <c r="W19" s="42">
        <v>500</v>
      </c>
      <c r="X19" s="22">
        <v>70</v>
      </c>
      <c r="Y19" s="22">
        <v>67.2</v>
      </c>
      <c r="Z19" s="22">
        <v>64.900000000000006</v>
      </c>
      <c r="AA19" s="22">
        <v>62.8</v>
      </c>
      <c r="AB19" s="22">
        <v>61</v>
      </c>
      <c r="AC19" s="22">
        <v>59.3</v>
      </c>
      <c r="AD19" s="22">
        <v>57.8</v>
      </c>
      <c r="AE19" s="22">
        <v>56.4</v>
      </c>
      <c r="AF19" s="44">
        <v>55.1</v>
      </c>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row>
    <row r="20" spans="1:68" x14ac:dyDescent="0.35">
      <c r="A20" s="30"/>
      <c r="B20" s="35"/>
      <c r="C20" s="25"/>
      <c r="D20" s="22">
        <v>630</v>
      </c>
      <c r="E20" s="22"/>
      <c r="F20" s="62"/>
      <c r="G20" s="6"/>
      <c r="H20" s="36"/>
      <c r="I20" s="36"/>
      <c r="J20" s="36"/>
      <c r="K20" s="36"/>
      <c r="L20" s="22"/>
      <c r="M20" s="22"/>
      <c r="N20" s="36"/>
      <c r="O20" s="36"/>
      <c r="P20" s="36"/>
      <c r="Q20" s="36"/>
      <c r="R20" s="36"/>
      <c r="S20" s="37"/>
      <c r="T20" s="36"/>
      <c r="U20" s="30"/>
      <c r="V20" s="90"/>
      <c r="W20" s="42">
        <v>630</v>
      </c>
      <c r="X20" s="22">
        <v>70.3</v>
      </c>
      <c r="Y20" s="22">
        <v>67.599999999999994</v>
      </c>
      <c r="Z20" s="22">
        <v>65.2</v>
      </c>
      <c r="AA20" s="22">
        <v>63.2</v>
      </c>
      <c r="AB20" s="22">
        <v>61.3</v>
      </c>
      <c r="AC20" s="22">
        <v>59.7</v>
      </c>
      <c r="AD20" s="22">
        <v>58.2</v>
      </c>
      <c r="AE20" s="22">
        <v>56.8</v>
      </c>
      <c r="AF20" s="44">
        <v>55.5</v>
      </c>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row>
    <row r="21" spans="1:68" ht="14.5" customHeight="1" x14ac:dyDescent="0.35">
      <c r="A21" s="30"/>
      <c r="B21" s="35"/>
      <c r="C21" s="25"/>
      <c r="D21" s="22">
        <v>800</v>
      </c>
      <c r="E21" s="22"/>
      <c r="F21" s="62"/>
      <c r="G21" s="6"/>
      <c r="H21" s="36"/>
      <c r="I21" s="105"/>
      <c r="J21" s="105"/>
      <c r="K21" s="105"/>
      <c r="L21" s="105"/>
      <c r="M21" s="105"/>
      <c r="N21" s="105"/>
      <c r="O21" s="105"/>
      <c r="P21" s="105"/>
      <c r="Q21" s="105"/>
      <c r="R21" s="105"/>
      <c r="S21" s="37"/>
      <c r="T21" s="36"/>
      <c r="U21" s="30"/>
      <c r="V21" s="90"/>
      <c r="W21" s="42">
        <v>800</v>
      </c>
      <c r="X21" s="22">
        <v>70.599999999999994</v>
      </c>
      <c r="Y21" s="22">
        <v>67.900000000000006</v>
      </c>
      <c r="Z21" s="22">
        <v>65.599999999999994</v>
      </c>
      <c r="AA21" s="22">
        <v>63.6</v>
      </c>
      <c r="AB21" s="22">
        <v>61.7</v>
      </c>
      <c r="AC21" s="22">
        <v>60.1</v>
      </c>
      <c r="AD21" s="22">
        <v>58.6</v>
      </c>
      <c r="AE21" s="22">
        <v>57.2</v>
      </c>
      <c r="AF21" s="44">
        <v>55.9</v>
      </c>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row>
    <row r="22" spans="1:68" x14ac:dyDescent="0.35">
      <c r="A22" s="30"/>
      <c r="B22" s="35"/>
      <c r="C22" s="25"/>
      <c r="D22" s="22">
        <v>1000</v>
      </c>
      <c r="E22" s="22"/>
      <c r="F22" s="62"/>
      <c r="G22" s="6"/>
      <c r="H22" s="36"/>
      <c r="I22" s="105"/>
      <c r="J22" s="105"/>
      <c r="K22" s="105"/>
      <c r="L22" s="105"/>
      <c r="M22" s="105"/>
      <c r="N22" s="105"/>
      <c r="O22" s="105"/>
      <c r="P22" s="105"/>
      <c r="Q22" s="105"/>
      <c r="R22" s="105"/>
      <c r="S22" s="37"/>
      <c r="T22" s="36"/>
      <c r="U22" s="30"/>
      <c r="V22" s="90"/>
      <c r="W22" s="42">
        <v>1000</v>
      </c>
      <c r="X22" s="22">
        <v>70.900000000000006</v>
      </c>
      <c r="Y22" s="22">
        <v>68.3</v>
      </c>
      <c r="Z22" s="22">
        <v>66</v>
      </c>
      <c r="AA22" s="22">
        <v>63.9</v>
      </c>
      <c r="AB22" s="22">
        <v>62.1</v>
      </c>
      <c r="AC22" s="22">
        <v>60.5</v>
      </c>
      <c r="AD22" s="22">
        <v>59</v>
      </c>
      <c r="AE22" s="22">
        <v>57.6</v>
      </c>
      <c r="AF22" s="44">
        <v>56.3</v>
      </c>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row>
    <row r="23" spans="1:68" x14ac:dyDescent="0.35">
      <c r="A23" s="30"/>
      <c r="B23" s="35"/>
      <c r="C23" s="25"/>
      <c r="D23" s="22">
        <v>1250</v>
      </c>
      <c r="E23" s="22"/>
      <c r="F23" s="62"/>
      <c r="G23" s="6"/>
      <c r="H23" s="36"/>
      <c r="I23" s="105"/>
      <c r="J23" s="105"/>
      <c r="K23" s="105"/>
      <c r="L23" s="105"/>
      <c r="M23" s="105"/>
      <c r="N23" s="105"/>
      <c r="O23" s="105"/>
      <c r="P23" s="105"/>
      <c r="Q23" s="105"/>
      <c r="R23" s="105"/>
      <c r="S23" s="37"/>
      <c r="T23" s="36"/>
      <c r="U23" s="30"/>
      <c r="V23" s="90"/>
      <c r="W23" s="42">
        <v>1250</v>
      </c>
      <c r="X23" s="22">
        <v>71.3</v>
      </c>
      <c r="Y23" s="22">
        <v>68.599999999999994</v>
      </c>
      <c r="Z23" s="22">
        <v>66.400000000000006</v>
      </c>
      <c r="AA23" s="22">
        <v>64.3</v>
      </c>
      <c r="AB23" s="22">
        <v>62.5</v>
      </c>
      <c r="AC23" s="22">
        <v>60.9</v>
      </c>
      <c r="AD23" s="22">
        <v>59.4</v>
      </c>
      <c r="AE23" s="22">
        <v>58</v>
      </c>
      <c r="AF23" s="44">
        <v>56.8</v>
      </c>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row>
    <row r="24" spans="1:68" x14ac:dyDescent="0.35">
      <c r="A24" s="30"/>
      <c r="B24" s="35"/>
      <c r="C24" s="25"/>
      <c r="D24" s="22">
        <v>1600</v>
      </c>
      <c r="E24" s="22"/>
      <c r="F24" s="62"/>
      <c r="G24" s="6"/>
      <c r="H24" s="36"/>
      <c r="I24" s="105"/>
      <c r="J24" s="105"/>
      <c r="K24" s="105"/>
      <c r="L24" s="105"/>
      <c r="M24" s="105"/>
      <c r="N24" s="105"/>
      <c r="O24" s="105"/>
      <c r="P24" s="105"/>
      <c r="Q24" s="105"/>
      <c r="R24" s="105"/>
      <c r="S24" s="37"/>
      <c r="T24" s="36"/>
      <c r="U24" s="30"/>
      <c r="V24" s="90"/>
      <c r="W24" s="42">
        <v>1600</v>
      </c>
      <c r="X24" s="22">
        <v>71.7</v>
      </c>
      <c r="Y24" s="22">
        <v>69</v>
      </c>
      <c r="Z24" s="22">
        <v>66.8</v>
      </c>
      <c r="AA24" s="22">
        <v>64.8</v>
      </c>
      <c r="AB24" s="22">
        <v>63</v>
      </c>
      <c r="AC24" s="22">
        <v>61.4</v>
      </c>
      <c r="AD24" s="22">
        <v>59.9</v>
      </c>
      <c r="AE24" s="22">
        <v>58.5</v>
      </c>
      <c r="AF24" s="44">
        <v>57.2</v>
      </c>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row>
    <row r="25" spans="1:68" x14ac:dyDescent="0.35">
      <c r="A25" s="30"/>
      <c r="B25" s="35"/>
      <c r="C25" s="25"/>
      <c r="D25" s="22">
        <v>2000</v>
      </c>
      <c r="E25" s="22"/>
      <c r="F25" s="62"/>
      <c r="G25" s="6"/>
      <c r="H25" s="36"/>
      <c r="I25" s="105"/>
      <c r="J25" s="105"/>
      <c r="K25" s="105"/>
      <c r="L25" s="105"/>
      <c r="M25" s="105"/>
      <c r="N25" s="105"/>
      <c r="O25" s="105"/>
      <c r="P25" s="105"/>
      <c r="Q25" s="105"/>
      <c r="R25" s="105"/>
      <c r="S25" s="37"/>
      <c r="T25" s="36"/>
      <c r="U25" s="30"/>
      <c r="V25" s="90"/>
      <c r="W25" s="42">
        <v>2000</v>
      </c>
      <c r="X25" s="22">
        <v>72</v>
      </c>
      <c r="Y25" s="22">
        <v>69.400000000000006</v>
      </c>
      <c r="Z25" s="22">
        <v>67.2</v>
      </c>
      <c r="AA25" s="22">
        <v>65.2</v>
      </c>
      <c r="AB25" s="22">
        <v>63.4</v>
      </c>
      <c r="AC25" s="22">
        <v>61.8</v>
      </c>
      <c r="AD25" s="22">
        <v>60.3</v>
      </c>
      <c r="AE25" s="22">
        <v>58.9</v>
      </c>
      <c r="AF25" s="44">
        <v>57.7</v>
      </c>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row>
    <row r="26" spans="1:68" x14ac:dyDescent="0.35">
      <c r="A26" s="30"/>
      <c r="B26" s="35"/>
      <c r="C26" s="25"/>
      <c r="D26" s="22">
        <v>2500</v>
      </c>
      <c r="E26" s="22"/>
      <c r="F26" s="62"/>
      <c r="G26" s="6"/>
      <c r="H26" s="36"/>
      <c r="I26" s="105"/>
      <c r="J26" s="105"/>
      <c r="K26" s="105"/>
      <c r="L26" s="105"/>
      <c r="M26" s="105"/>
      <c r="N26" s="105"/>
      <c r="O26" s="105"/>
      <c r="P26" s="105"/>
      <c r="Q26" s="105"/>
      <c r="R26" s="105"/>
      <c r="S26" s="37"/>
      <c r="T26" s="36"/>
      <c r="U26" s="30"/>
      <c r="V26" s="90"/>
      <c r="W26" s="42">
        <v>2500</v>
      </c>
      <c r="X26" s="22">
        <v>72.400000000000006</v>
      </c>
      <c r="Y26" s="22">
        <v>69.8</v>
      </c>
      <c r="Z26" s="22">
        <v>67.599999999999994</v>
      </c>
      <c r="AA26" s="22">
        <v>65.599999999999994</v>
      </c>
      <c r="AB26" s="22">
        <v>63.8</v>
      </c>
      <c r="AC26" s="22">
        <v>62.2</v>
      </c>
      <c r="AD26" s="22">
        <v>60.7</v>
      </c>
      <c r="AE26" s="22">
        <v>59.4</v>
      </c>
      <c r="AF26" s="44">
        <v>58.1</v>
      </c>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row>
    <row r="27" spans="1:68" x14ac:dyDescent="0.35">
      <c r="A27" s="30"/>
      <c r="B27" s="35"/>
      <c r="C27" s="25"/>
      <c r="D27" s="22">
        <v>3150</v>
      </c>
      <c r="E27" s="22"/>
      <c r="F27" s="62"/>
      <c r="G27" s="6"/>
      <c r="H27" s="36"/>
      <c r="I27" s="105"/>
      <c r="J27" s="105"/>
      <c r="K27" s="105"/>
      <c r="L27" s="105"/>
      <c r="M27" s="105"/>
      <c r="N27" s="105"/>
      <c r="O27" s="105"/>
      <c r="P27" s="105"/>
      <c r="Q27" s="105"/>
      <c r="R27" s="105"/>
      <c r="S27" s="37"/>
      <c r="T27" s="36"/>
      <c r="U27" s="30"/>
      <c r="V27" s="90"/>
      <c r="W27" s="42">
        <v>3150</v>
      </c>
      <c r="X27" s="22">
        <v>72.7</v>
      </c>
      <c r="Y27" s="22">
        <v>70.2</v>
      </c>
      <c r="Z27" s="22">
        <v>68</v>
      </c>
      <c r="AA27" s="22">
        <v>66</v>
      </c>
      <c r="AB27" s="22">
        <v>64.2</v>
      </c>
      <c r="AC27" s="22">
        <v>62.6</v>
      </c>
      <c r="AD27" s="22">
        <v>61.1</v>
      </c>
      <c r="AE27" s="22">
        <v>59.8</v>
      </c>
      <c r="AF27" s="44">
        <v>58.5</v>
      </c>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row>
    <row r="28" spans="1:68" x14ac:dyDescent="0.35">
      <c r="A28" s="30"/>
      <c r="B28" s="35"/>
      <c r="C28" s="25"/>
      <c r="D28" s="22">
        <v>4000</v>
      </c>
      <c r="E28" s="22"/>
      <c r="F28" s="62"/>
      <c r="G28" s="6"/>
      <c r="H28" s="36"/>
      <c r="I28" s="105"/>
      <c r="J28" s="105"/>
      <c r="K28" s="105"/>
      <c r="L28" s="105"/>
      <c r="M28" s="105"/>
      <c r="N28" s="105"/>
      <c r="O28" s="105"/>
      <c r="P28" s="105"/>
      <c r="Q28" s="105"/>
      <c r="R28" s="105"/>
      <c r="S28" s="37"/>
      <c r="T28" s="36"/>
      <c r="U28" s="30"/>
      <c r="V28" s="90"/>
      <c r="W28" s="42">
        <v>4000</v>
      </c>
      <c r="X28" s="22">
        <v>73.099999999999994</v>
      </c>
      <c r="Y28" s="22">
        <v>70.599999999999994</v>
      </c>
      <c r="Z28" s="22">
        <v>68.400000000000006</v>
      </c>
      <c r="AA28" s="22">
        <v>66.400000000000006</v>
      </c>
      <c r="AB28" s="22">
        <v>64.599999999999994</v>
      </c>
      <c r="AC28" s="22">
        <v>63</v>
      </c>
      <c r="AD28" s="22">
        <v>61.6</v>
      </c>
      <c r="AE28" s="22">
        <v>60.2</v>
      </c>
      <c r="AF28" s="44">
        <v>59</v>
      </c>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row>
    <row r="29" spans="1:68" ht="15" customHeight="1" x14ac:dyDescent="0.35">
      <c r="A29" s="30"/>
      <c r="B29" s="35"/>
      <c r="C29" s="25"/>
      <c r="D29" s="22">
        <v>5000</v>
      </c>
      <c r="E29" s="22"/>
      <c r="F29" s="62"/>
      <c r="G29" s="6"/>
      <c r="H29" s="36"/>
      <c r="I29" s="105"/>
      <c r="J29" s="105"/>
      <c r="K29" s="105"/>
      <c r="L29" s="105"/>
      <c r="M29" s="105"/>
      <c r="N29" s="105"/>
      <c r="O29" s="105"/>
      <c r="P29" s="105"/>
      <c r="Q29" s="105"/>
      <c r="R29" s="105"/>
      <c r="S29" s="37"/>
      <c r="T29" s="36"/>
      <c r="U29" s="30"/>
      <c r="V29" s="90"/>
      <c r="W29" s="42">
        <v>5000</v>
      </c>
      <c r="X29" s="22">
        <v>73.5</v>
      </c>
      <c r="Y29" s="22">
        <v>70.900000000000006</v>
      </c>
      <c r="Z29" s="22">
        <v>68.7</v>
      </c>
      <c r="AA29" s="22">
        <v>66.8</v>
      </c>
      <c r="AB29" s="22">
        <v>65</v>
      </c>
      <c r="AC29" s="22">
        <v>63.5</v>
      </c>
      <c r="AD29" s="22">
        <v>62</v>
      </c>
      <c r="AE29" s="22">
        <v>60.7</v>
      </c>
      <c r="AF29" s="44">
        <v>59.4</v>
      </c>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row>
    <row r="30" spans="1:68" ht="15" customHeight="1" thickBot="1" x14ac:dyDescent="0.4">
      <c r="A30" s="30"/>
      <c r="B30" s="35"/>
      <c r="C30" s="27"/>
      <c r="D30" s="28"/>
      <c r="E30" s="28"/>
      <c r="F30" s="2"/>
      <c r="G30" s="7"/>
      <c r="H30" s="36"/>
      <c r="I30" s="105"/>
      <c r="J30" s="105"/>
      <c r="K30" s="105"/>
      <c r="L30" s="105"/>
      <c r="M30" s="105"/>
      <c r="N30" s="105"/>
      <c r="O30" s="105"/>
      <c r="P30" s="105"/>
      <c r="Q30" s="105"/>
      <c r="R30" s="105"/>
      <c r="S30" s="37"/>
      <c r="T30" s="36"/>
      <c r="U30" s="30"/>
      <c r="V30" s="91"/>
      <c r="W30" s="52"/>
      <c r="X30" s="39"/>
      <c r="Y30" s="39"/>
      <c r="Z30" s="39"/>
      <c r="AA30" s="39"/>
      <c r="AB30" s="39"/>
      <c r="AC30" s="39"/>
      <c r="AD30" s="39"/>
      <c r="AE30" s="39"/>
      <c r="AF30" s="4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row>
    <row r="31" spans="1:68" ht="15" customHeight="1" x14ac:dyDescent="0.35">
      <c r="A31" s="30"/>
      <c r="B31" s="35"/>
      <c r="C31" s="22"/>
      <c r="D31" s="22"/>
      <c r="E31" s="22"/>
      <c r="F31" s="63"/>
      <c r="G31" s="22"/>
      <c r="H31" s="36"/>
      <c r="I31" s="105"/>
      <c r="J31" s="105"/>
      <c r="K31" s="105"/>
      <c r="L31" s="105"/>
      <c r="M31" s="105"/>
      <c r="N31" s="105"/>
      <c r="O31" s="105"/>
      <c r="P31" s="105"/>
      <c r="Q31" s="105"/>
      <c r="R31" s="105"/>
      <c r="S31" s="37"/>
      <c r="T31" s="36"/>
      <c r="U31" s="30"/>
      <c r="V31" s="89" t="s">
        <v>22</v>
      </c>
      <c r="W31" s="41">
        <v>50</v>
      </c>
      <c r="X31" s="46">
        <f t="shared" ref="X31:AF31" si="1">X9-$F9</f>
        <v>59.7</v>
      </c>
      <c r="Y31" s="46">
        <f t="shared" si="1"/>
        <v>58.4</v>
      </c>
      <c r="Z31" s="46">
        <f t="shared" si="1"/>
        <v>57.4</v>
      </c>
      <c r="AA31" s="46">
        <f t="shared" si="1"/>
        <v>55.4</v>
      </c>
      <c r="AB31" s="46">
        <f t="shared" si="1"/>
        <v>53.5</v>
      </c>
      <c r="AC31" s="46">
        <f t="shared" si="1"/>
        <v>51.9</v>
      </c>
      <c r="AD31" s="46">
        <f t="shared" si="1"/>
        <v>50.4</v>
      </c>
      <c r="AE31" s="46">
        <f t="shared" si="1"/>
        <v>49</v>
      </c>
      <c r="AF31" s="47">
        <f t="shared" si="1"/>
        <v>47.7</v>
      </c>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row>
    <row r="32" spans="1:68" ht="15" customHeight="1" x14ac:dyDescent="0.35">
      <c r="A32" s="30"/>
      <c r="B32" s="35"/>
      <c r="C32" s="88" t="str">
        <f>LANGUAGE!A13</f>
        <v>Vul ∆L in voor alle tertsbanden van 50 Hz tot 2500 Hz</v>
      </c>
      <c r="D32" s="88"/>
      <c r="E32" s="88"/>
      <c r="F32" s="88"/>
      <c r="G32" s="88"/>
      <c r="H32" s="36"/>
      <c r="I32" s="105"/>
      <c r="J32" s="105"/>
      <c r="K32" s="105"/>
      <c r="L32" s="105"/>
      <c r="M32" s="105"/>
      <c r="N32" s="105"/>
      <c r="O32" s="105"/>
      <c r="P32" s="105"/>
      <c r="Q32" s="105"/>
      <c r="R32" s="105"/>
      <c r="S32" s="37"/>
      <c r="T32" s="36"/>
      <c r="U32" s="30"/>
      <c r="V32" s="90"/>
      <c r="W32" s="42">
        <v>63</v>
      </c>
      <c r="X32" s="49">
        <f t="shared" ref="X32:AF32" si="2">X10-$F10</f>
        <v>61.2</v>
      </c>
      <c r="Y32" s="49">
        <f t="shared" si="2"/>
        <v>60.2</v>
      </c>
      <c r="Z32" s="49">
        <f t="shared" si="2"/>
        <v>58.4</v>
      </c>
      <c r="AA32" s="49">
        <f t="shared" si="2"/>
        <v>56.4</v>
      </c>
      <c r="AB32" s="49">
        <f t="shared" si="2"/>
        <v>54.5</v>
      </c>
      <c r="AC32" s="49">
        <f t="shared" si="2"/>
        <v>52.9</v>
      </c>
      <c r="AD32" s="49">
        <f t="shared" si="2"/>
        <v>51.4</v>
      </c>
      <c r="AE32" s="49">
        <f t="shared" si="2"/>
        <v>50</v>
      </c>
      <c r="AF32" s="50">
        <f t="shared" si="2"/>
        <v>48.7</v>
      </c>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row>
    <row r="33" spans="1:68" ht="15" customHeight="1" x14ac:dyDescent="0.35">
      <c r="A33" s="30"/>
      <c r="B33" s="35"/>
      <c r="C33" s="88"/>
      <c r="D33" s="88"/>
      <c r="E33" s="88"/>
      <c r="F33" s="88"/>
      <c r="G33" s="88"/>
      <c r="H33" s="36"/>
      <c r="I33" s="105"/>
      <c r="J33" s="105"/>
      <c r="K33" s="105"/>
      <c r="L33" s="105"/>
      <c r="M33" s="105"/>
      <c r="N33" s="105"/>
      <c r="O33" s="105"/>
      <c r="P33" s="105"/>
      <c r="Q33" s="105"/>
      <c r="R33" s="105"/>
      <c r="S33" s="37"/>
      <c r="T33" s="36"/>
      <c r="U33" s="30"/>
      <c r="V33" s="90"/>
      <c r="W33" s="42">
        <v>80</v>
      </c>
      <c r="X33" s="49">
        <f t="shared" ref="X33:AF33" si="3">X11-$F11</f>
        <v>63.4</v>
      </c>
      <c r="Y33" s="49">
        <f t="shared" si="3"/>
        <v>63</v>
      </c>
      <c r="Z33" s="49">
        <f t="shared" si="3"/>
        <v>59.4</v>
      </c>
      <c r="AA33" s="49">
        <f t="shared" si="3"/>
        <v>57.4</v>
      </c>
      <c r="AB33" s="49">
        <f t="shared" si="3"/>
        <v>55.6</v>
      </c>
      <c r="AC33" s="49">
        <f t="shared" si="3"/>
        <v>53.9</v>
      </c>
      <c r="AD33" s="49">
        <f t="shared" si="3"/>
        <v>52.4</v>
      </c>
      <c r="AE33" s="49">
        <f t="shared" si="3"/>
        <v>51</v>
      </c>
      <c r="AF33" s="50">
        <f t="shared" si="3"/>
        <v>49.7</v>
      </c>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row>
    <row r="34" spans="1:68" ht="15" customHeight="1" x14ac:dyDescent="0.35">
      <c r="A34" s="30"/>
      <c r="B34" s="35"/>
      <c r="C34" s="88"/>
      <c r="D34" s="88"/>
      <c r="E34" s="88"/>
      <c r="F34" s="88"/>
      <c r="G34" s="88"/>
      <c r="H34" s="36"/>
      <c r="I34" s="105"/>
      <c r="J34" s="105"/>
      <c r="K34" s="105"/>
      <c r="L34" s="105"/>
      <c r="M34" s="105"/>
      <c r="N34" s="105"/>
      <c r="O34" s="105"/>
      <c r="P34" s="105"/>
      <c r="Q34" s="105"/>
      <c r="R34" s="105"/>
      <c r="S34" s="37"/>
      <c r="T34" s="36"/>
      <c r="U34" s="30"/>
      <c r="V34" s="90"/>
      <c r="W34" s="42">
        <v>100</v>
      </c>
      <c r="X34" s="49">
        <f t="shared" ref="X34:AF34" si="4">X12-$F12</f>
        <v>66.400000000000006</v>
      </c>
      <c r="Y34" s="49">
        <f t="shared" si="4"/>
        <v>66.400000000000006</v>
      </c>
      <c r="Z34" s="49">
        <f t="shared" si="4"/>
        <v>60.4</v>
      </c>
      <c r="AA34" s="49">
        <f t="shared" si="4"/>
        <v>58.3</v>
      </c>
      <c r="AB34" s="49">
        <f t="shared" si="4"/>
        <v>56.5</v>
      </c>
      <c r="AC34" s="49">
        <f t="shared" si="4"/>
        <v>54.9</v>
      </c>
      <c r="AD34" s="49">
        <f t="shared" si="4"/>
        <v>53.4</v>
      </c>
      <c r="AE34" s="49">
        <f t="shared" si="4"/>
        <v>52</v>
      </c>
      <c r="AF34" s="50">
        <f t="shared" si="4"/>
        <v>50.7</v>
      </c>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row>
    <row r="35" spans="1:68" ht="15" customHeight="1" x14ac:dyDescent="0.35">
      <c r="A35" s="30"/>
      <c r="B35" s="38"/>
      <c r="C35" s="3"/>
      <c r="D35" s="3"/>
      <c r="E35" s="3"/>
      <c r="F35" s="3"/>
      <c r="G35" s="3"/>
      <c r="H35" s="39"/>
      <c r="I35" s="39"/>
      <c r="J35" s="39"/>
      <c r="K35" s="39"/>
      <c r="L35" s="3"/>
      <c r="M35" s="3"/>
      <c r="N35" s="39"/>
      <c r="O35" s="39"/>
      <c r="P35" s="39"/>
      <c r="Q35" s="39"/>
      <c r="R35" s="39"/>
      <c r="S35" s="40"/>
      <c r="T35" s="36"/>
      <c r="U35" s="30"/>
      <c r="V35" s="90"/>
      <c r="W35" s="42">
        <v>125</v>
      </c>
      <c r="X35" s="49">
        <f t="shared" ref="X35:AF35" si="5">X13-$F13</f>
        <v>69.5</v>
      </c>
      <c r="Y35" s="49">
        <f t="shared" si="5"/>
        <v>66.8</v>
      </c>
      <c r="Z35" s="49">
        <f t="shared" si="5"/>
        <v>61.3</v>
      </c>
      <c r="AA35" s="49">
        <f t="shared" si="5"/>
        <v>59.3</v>
      </c>
      <c r="AB35" s="49">
        <f t="shared" si="5"/>
        <v>57.5</v>
      </c>
      <c r="AC35" s="49">
        <f t="shared" si="5"/>
        <v>55.8</v>
      </c>
      <c r="AD35" s="49">
        <f t="shared" si="5"/>
        <v>54.3</v>
      </c>
      <c r="AE35" s="49">
        <f t="shared" si="5"/>
        <v>52.9</v>
      </c>
      <c r="AF35" s="50">
        <f t="shared" si="5"/>
        <v>51.7</v>
      </c>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row>
    <row r="36" spans="1:68" x14ac:dyDescent="0.35">
      <c r="A36" s="30"/>
      <c r="B36" s="31"/>
      <c r="C36" s="31"/>
      <c r="D36" s="31"/>
      <c r="E36" s="31"/>
      <c r="F36" s="31"/>
      <c r="G36" s="31"/>
      <c r="H36" s="30"/>
      <c r="I36" s="30"/>
      <c r="J36" s="30"/>
      <c r="K36" s="30"/>
      <c r="L36" s="48"/>
      <c r="M36" s="48"/>
      <c r="N36" s="30"/>
      <c r="O36" s="30"/>
      <c r="P36" s="30"/>
      <c r="Q36" s="30"/>
      <c r="R36" s="30"/>
      <c r="S36" s="30"/>
      <c r="T36" s="30"/>
      <c r="U36" s="30"/>
      <c r="V36" s="90"/>
      <c r="W36" s="42">
        <v>160</v>
      </c>
      <c r="X36" s="49">
        <f t="shared" ref="X36:AF36" si="6">X14-$F14</f>
        <v>70</v>
      </c>
      <c r="Y36" s="49">
        <f t="shared" si="6"/>
        <v>67.3</v>
      </c>
      <c r="Z36" s="49">
        <f t="shared" si="6"/>
        <v>62.4</v>
      </c>
      <c r="AA36" s="49">
        <f t="shared" si="6"/>
        <v>60.3</v>
      </c>
      <c r="AB36" s="49">
        <f t="shared" si="6"/>
        <v>58.5</v>
      </c>
      <c r="AC36" s="49">
        <f t="shared" si="6"/>
        <v>56.9</v>
      </c>
      <c r="AD36" s="49">
        <f t="shared" si="6"/>
        <v>55.4</v>
      </c>
      <c r="AE36" s="49">
        <f t="shared" si="6"/>
        <v>54</v>
      </c>
      <c r="AF36" s="50">
        <f t="shared" si="6"/>
        <v>52.7</v>
      </c>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row>
    <row r="37" spans="1:68" x14ac:dyDescent="0.35">
      <c r="A37" s="30"/>
      <c r="B37" s="31"/>
      <c r="C37" s="31"/>
      <c r="D37" s="31"/>
      <c r="E37" s="31"/>
      <c r="F37" s="31"/>
      <c r="G37" s="31"/>
      <c r="H37" s="30"/>
      <c r="I37" s="30"/>
      <c r="J37" s="30"/>
      <c r="K37" s="30"/>
      <c r="L37" s="31"/>
      <c r="M37" s="31"/>
      <c r="N37" s="30"/>
      <c r="O37" s="30"/>
      <c r="P37" s="30"/>
      <c r="Q37" s="30"/>
      <c r="R37" s="30"/>
      <c r="S37" s="30"/>
      <c r="T37" s="30"/>
      <c r="U37" s="30"/>
      <c r="V37" s="90"/>
      <c r="W37" s="42">
        <v>200</v>
      </c>
      <c r="X37" s="49">
        <f t="shared" ref="X37:AF37" si="7">X15-$F15</f>
        <v>70.099999999999994</v>
      </c>
      <c r="Y37" s="49">
        <f t="shared" si="7"/>
        <v>66.8</v>
      </c>
      <c r="Z37" s="49">
        <f t="shared" si="7"/>
        <v>63.3</v>
      </c>
      <c r="AA37" s="49">
        <f t="shared" si="7"/>
        <v>61.3</v>
      </c>
      <c r="AB37" s="49">
        <f t="shared" si="7"/>
        <v>59.5</v>
      </c>
      <c r="AC37" s="49">
        <f t="shared" si="7"/>
        <v>57.8</v>
      </c>
      <c r="AD37" s="49">
        <f t="shared" si="7"/>
        <v>56.3</v>
      </c>
      <c r="AE37" s="49">
        <f t="shared" si="7"/>
        <v>55</v>
      </c>
      <c r="AF37" s="50">
        <f t="shared" si="7"/>
        <v>53.7</v>
      </c>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row>
    <row r="38" spans="1:68" x14ac:dyDescent="0.35">
      <c r="A38" s="30"/>
      <c r="B38" s="31"/>
      <c r="C38" s="31"/>
      <c r="D38" s="31"/>
      <c r="E38" s="31"/>
      <c r="F38" s="31"/>
      <c r="G38" s="31"/>
      <c r="H38" s="30"/>
      <c r="I38" s="30"/>
      <c r="J38" s="30"/>
      <c r="K38" s="30"/>
      <c r="L38" s="31"/>
      <c r="M38" s="31"/>
      <c r="N38" s="30"/>
      <c r="O38" s="30"/>
      <c r="P38" s="30"/>
      <c r="Q38" s="30"/>
      <c r="R38" s="30"/>
      <c r="S38" s="30"/>
      <c r="T38" s="30"/>
      <c r="U38" s="30"/>
      <c r="V38" s="90"/>
      <c r="W38" s="42">
        <v>250</v>
      </c>
      <c r="X38" s="49">
        <f t="shared" ref="X38:AF38" si="8">X16-$F16</f>
        <v>69.7</v>
      </c>
      <c r="Y38" s="49">
        <f t="shared" si="8"/>
        <v>66.7</v>
      </c>
      <c r="Z38" s="49">
        <f t="shared" si="8"/>
        <v>64.2</v>
      </c>
      <c r="AA38" s="49">
        <f t="shared" si="8"/>
        <v>62</v>
      </c>
      <c r="AB38" s="49">
        <f t="shared" si="8"/>
        <v>60</v>
      </c>
      <c r="AC38" s="49">
        <f t="shared" si="8"/>
        <v>58.3</v>
      </c>
      <c r="AD38" s="49">
        <f t="shared" si="8"/>
        <v>56.7</v>
      </c>
      <c r="AE38" s="49">
        <f t="shared" si="8"/>
        <v>55.3</v>
      </c>
      <c r="AF38" s="50">
        <f t="shared" si="8"/>
        <v>53.9</v>
      </c>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row>
    <row r="39" spans="1:68" x14ac:dyDescent="0.35">
      <c r="A39" s="30"/>
      <c r="B39" s="31"/>
      <c r="C39" s="31"/>
      <c r="D39" s="31"/>
      <c r="E39" s="31"/>
      <c r="F39" s="31"/>
      <c r="G39" s="31"/>
      <c r="H39" s="30"/>
      <c r="I39" s="30"/>
      <c r="J39" s="30"/>
      <c r="K39" s="30"/>
      <c r="L39" s="31"/>
      <c r="M39" s="31"/>
      <c r="N39" s="30"/>
      <c r="O39" s="30"/>
      <c r="P39" s="30"/>
      <c r="Q39" s="30"/>
      <c r="R39" s="30"/>
      <c r="S39" s="30"/>
      <c r="T39" s="30"/>
      <c r="U39" s="30"/>
      <c r="V39" s="90"/>
      <c r="W39" s="42">
        <v>315</v>
      </c>
      <c r="X39" s="49">
        <f t="shared" ref="X39:AF39" si="9">X17-$F17</f>
        <v>69.599999999999994</v>
      </c>
      <c r="Y39" s="49">
        <f t="shared" si="9"/>
        <v>66.8</v>
      </c>
      <c r="Z39" s="49">
        <f t="shared" si="9"/>
        <v>64.3</v>
      </c>
      <c r="AA39" s="49">
        <f t="shared" si="9"/>
        <v>62.2</v>
      </c>
      <c r="AB39" s="49">
        <f t="shared" si="9"/>
        <v>60.3</v>
      </c>
      <c r="AC39" s="49">
        <f t="shared" si="9"/>
        <v>58.6</v>
      </c>
      <c r="AD39" s="49">
        <f t="shared" si="9"/>
        <v>57</v>
      </c>
      <c r="AE39" s="49">
        <f t="shared" si="9"/>
        <v>55.6</v>
      </c>
      <c r="AF39" s="50">
        <f t="shared" si="9"/>
        <v>54.3</v>
      </c>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row>
    <row r="40" spans="1:68" x14ac:dyDescent="0.35">
      <c r="A40" s="30"/>
      <c r="B40" s="30"/>
      <c r="C40" s="31"/>
      <c r="D40" s="31"/>
      <c r="E40" s="31"/>
      <c r="F40" s="31"/>
      <c r="G40" s="31"/>
      <c r="H40" s="30"/>
      <c r="I40" s="30"/>
      <c r="J40" s="30"/>
      <c r="K40" s="30"/>
      <c r="L40" s="31"/>
      <c r="M40" s="31"/>
      <c r="N40" s="30"/>
      <c r="O40" s="30"/>
      <c r="P40" s="30"/>
      <c r="Q40" s="30"/>
      <c r="R40" s="30"/>
      <c r="S40" s="30"/>
      <c r="T40" s="30"/>
      <c r="U40" s="30"/>
      <c r="V40" s="90"/>
      <c r="W40" s="42">
        <v>400</v>
      </c>
      <c r="X40" s="49">
        <f t="shared" ref="X40:AF40" si="10">X18-$F18</f>
        <v>69.8</v>
      </c>
      <c r="Y40" s="49">
        <f t="shared" si="10"/>
        <v>67</v>
      </c>
      <c r="Z40" s="49">
        <f t="shared" si="10"/>
        <v>64.599999999999994</v>
      </c>
      <c r="AA40" s="49">
        <f t="shared" si="10"/>
        <v>62.5</v>
      </c>
      <c r="AB40" s="49">
        <f t="shared" si="10"/>
        <v>60.6</v>
      </c>
      <c r="AC40" s="49">
        <f t="shared" si="10"/>
        <v>58.9</v>
      </c>
      <c r="AD40" s="49">
        <f t="shared" si="10"/>
        <v>57.4</v>
      </c>
      <c r="AE40" s="49">
        <f t="shared" si="10"/>
        <v>56</v>
      </c>
      <c r="AF40" s="50">
        <f t="shared" si="10"/>
        <v>54.7</v>
      </c>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row>
    <row r="41" spans="1:68" x14ac:dyDescent="0.35">
      <c r="A41" s="30"/>
      <c r="B41" s="30"/>
      <c r="C41" s="31"/>
      <c r="D41" s="31"/>
      <c r="E41" s="31"/>
      <c r="F41" s="31"/>
      <c r="G41" s="31"/>
      <c r="H41" s="30"/>
      <c r="I41" s="30"/>
      <c r="J41" s="30"/>
      <c r="K41" s="30"/>
      <c r="L41" s="31"/>
      <c r="M41" s="31"/>
      <c r="N41" s="30"/>
      <c r="O41" s="30"/>
      <c r="P41" s="30"/>
      <c r="Q41" s="30"/>
      <c r="R41" s="30"/>
      <c r="S41" s="30"/>
      <c r="T41" s="30"/>
      <c r="U41" s="30"/>
      <c r="V41" s="90"/>
      <c r="W41" s="42">
        <v>500</v>
      </c>
      <c r="X41" s="49">
        <f t="shared" ref="X41:AF41" si="11">X19-$F19</f>
        <v>70</v>
      </c>
      <c r="Y41" s="49">
        <f t="shared" si="11"/>
        <v>67.2</v>
      </c>
      <c r="Z41" s="49">
        <f t="shared" si="11"/>
        <v>64.900000000000006</v>
      </c>
      <c r="AA41" s="49">
        <f t="shared" si="11"/>
        <v>62.8</v>
      </c>
      <c r="AB41" s="49">
        <f t="shared" si="11"/>
        <v>61</v>
      </c>
      <c r="AC41" s="49">
        <f t="shared" si="11"/>
        <v>59.3</v>
      </c>
      <c r="AD41" s="49">
        <f t="shared" si="11"/>
        <v>57.8</v>
      </c>
      <c r="AE41" s="49">
        <f t="shared" si="11"/>
        <v>56.4</v>
      </c>
      <c r="AF41" s="50">
        <f t="shared" si="11"/>
        <v>55.1</v>
      </c>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row>
    <row r="42" spans="1:68" x14ac:dyDescent="0.35">
      <c r="A42" s="30"/>
      <c r="B42" s="30"/>
      <c r="C42" s="31"/>
      <c r="D42" s="31"/>
      <c r="E42" s="31"/>
      <c r="F42" s="31"/>
      <c r="G42" s="31"/>
      <c r="H42" s="30"/>
      <c r="I42" s="30"/>
      <c r="J42" s="30"/>
      <c r="K42" s="30"/>
      <c r="L42" s="31"/>
      <c r="M42" s="31"/>
      <c r="N42" s="30"/>
      <c r="O42" s="30"/>
      <c r="P42" s="30"/>
      <c r="Q42" s="30"/>
      <c r="R42" s="30"/>
      <c r="S42" s="30"/>
      <c r="T42" s="30"/>
      <c r="U42" s="30"/>
      <c r="V42" s="90"/>
      <c r="W42" s="42">
        <v>630</v>
      </c>
      <c r="X42" s="49">
        <f t="shared" ref="X42:AF42" si="12">X20-$F20</f>
        <v>70.3</v>
      </c>
      <c r="Y42" s="49">
        <f t="shared" si="12"/>
        <v>67.599999999999994</v>
      </c>
      <c r="Z42" s="49">
        <f t="shared" si="12"/>
        <v>65.2</v>
      </c>
      <c r="AA42" s="49">
        <f t="shared" si="12"/>
        <v>63.2</v>
      </c>
      <c r="AB42" s="49">
        <f t="shared" si="12"/>
        <v>61.3</v>
      </c>
      <c r="AC42" s="49">
        <f t="shared" si="12"/>
        <v>59.7</v>
      </c>
      <c r="AD42" s="49">
        <f t="shared" si="12"/>
        <v>58.2</v>
      </c>
      <c r="AE42" s="49">
        <f t="shared" si="12"/>
        <v>56.8</v>
      </c>
      <c r="AF42" s="50">
        <f t="shared" si="12"/>
        <v>55.5</v>
      </c>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row>
    <row r="43" spans="1:68" x14ac:dyDescent="0.35">
      <c r="A43" s="30"/>
      <c r="B43" s="30"/>
      <c r="C43" s="31"/>
      <c r="D43" s="31"/>
      <c r="E43" s="31"/>
      <c r="F43" s="31"/>
      <c r="G43" s="31"/>
      <c r="H43" s="30"/>
      <c r="I43" s="30"/>
      <c r="J43" s="30"/>
      <c r="K43" s="30"/>
      <c r="L43" s="31"/>
      <c r="M43" s="31"/>
      <c r="N43" s="30"/>
      <c r="O43" s="30"/>
      <c r="P43" s="30"/>
      <c r="Q43" s="30"/>
      <c r="R43" s="30"/>
      <c r="S43" s="30"/>
      <c r="T43" s="30"/>
      <c r="U43" s="30"/>
      <c r="V43" s="90"/>
      <c r="W43" s="42">
        <v>800</v>
      </c>
      <c r="X43" s="49">
        <f t="shared" ref="X43:AF43" si="13">X21-$F21</f>
        <v>70.599999999999994</v>
      </c>
      <c r="Y43" s="49">
        <f t="shared" si="13"/>
        <v>67.900000000000006</v>
      </c>
      <c r="Z43" s="49">
        <f t="shared" si="13"/>
        <v>65.599999999999994</v>
      </c>
      <c r="AA43" s="49">
        <f t="shared" si="13"/>
        <v>63.6</v>
      </c>
      <c r="AB43" s="49">
        <f t="shared" si="13"/>
        <v>61.7</v>
      </c>
      <c r="AC43" s="49">
        <f t="shared" si="13"/>
        <v>60.1</v>
      </c>
      <c r="AD43" s="49">
        <f t="shared" si="13"/>
        <v>58.6</v>
      </c>
      <c r="AE43" s="49">
        <f t="shared" si="13"/>
        <v>57.2</v>
      </c>
      <c r="AF43" s="50">
        <f t="shared" si="13"/>
        <v>55.9</v>
      </c>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row>
    <row r="44" spans="1:68" x14ac:dyDescent="0.35">
      <c r="A44" s="30"/>
      <c r="B44" s="30"/>
      <c r="C44" s="31"/>
      <c r="D44" s="31"/>
      <c r="E44" s="31"/>
      <c r="F44" s="31"/>
      <c r="G44" s="31"/>
      <c r="H44" s="30"/>
      <c r="I44" s="30"/>
      <c r="J44" s="30"/>
      <c r="K44" s="30"/>
      <c r="L44" s="31"/>
      <c r="M44" s="31"/>
      <c r="N44" s="30"/>
      <c r="O44" s="30"/>
      <c r="P44" s="30"/>
      <c r="Q44" s="30"/>
      <c r="R44" s="30"/>
      <c r="S44" s="30"/>
      <c r="T44" s="30"/>
      <c r="U44" s="30"/>
      <c r="V44" s="90"/>
      <c r="W44" s="42">
        <v>1000</v>
      </c>
      <c r="X44" s="49">
        <f t="shared" ref="X44:AF44" si="14">X22-$F22</f>
        <v>70.900000000000006</v>
      </c>
      <c r="Y44" s="49">
        <f t="shared" si="14"/>
        <v>68.3</v>
      </c>
      <c r="Z44" s="49">
        <f t="shared" si="14"/>
        <v>66</v>
      </c>
      <c r="AA44" s="49">
        <f t="shared" si="14"/>
        <v>63.9</v>
      </c>
      <c r="AB44" s="49">
        <f t="shared" si="14"/>
        <v>62.1</v>
      </c>
      <c r="AC44" s="49">
        <f t="shared" si="14"/>
        <v>60.5</v>
      </c>
      <c r="AD44" s="49">
        <f t="shared" si="14"/>
        <v>59</v>
      </c>
      <c r="AE44" s="49">
        <f t="shared" si="14"/>
        <v>57.6</v>
      </c>
      <c r="AF44" s="50">
        <f t="shared" si="14"/>
        <v>56.3</v>
      </c>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row>
    <row r="45" spans="1:68" x14ac:dyDescent="0.35">
      <c r="A45" s="30"/>
      <c r="B45" s="31"/>
      <c r="C45" s="31"/>
      <c r="D45" s="31"/>
      <c r="E45" s="31"/>
      <c r="F45" s="31"/>
      <c r="G45" s="31"/>
      <c r="H45" s="30"/>
      <c r="I45" s="30"/>
      <c r="J45" s="30"/>
      <c r="K45" s="30"/>
      <c r="L45" s="31"/>
      <c r="M45" s="31"/>
      <c r="N45" s="30"/>
      <c r="O45" s="30"/>
      <c r="P45" s="30"/>
      <c r="Q45" s="30"/>
      <c r="R45" s="30"/>
      <c r="S45" s="30"/>
      <c r="T45" s="30"/>
      <c r="U45" s="30"/>
      <c r="V45" s="90"/>
      <c r="W45" s="42">
        <v>1250</v>
      </c>
      <c r="X45" s="49">
        <f t="shared" ref="X45:AF45" si="15">X23-$F23</f>
        <v>71.3</v>
      </c>
      <c r="Y45" s="49">
        <f t="shared" si="15"/>
        <v>68.599999999999994</v>
      </c>
      <c r="Z45" s="49">
        <f t="shared" si="15"/>
        <v>66.400000000000006</v>
      </c>
      <c r="AA45" s="49">
        <f t="shared" si="15"/>
        <v>64.3</v>
      </c>
      <c r="AB45" s="49">
        <f t="shared" si="15"/>
        <v>62.5</v>
      </c>
      <c r="AC45" s="49">
        <f t="shared" si="15"/>
        <v>60.9</v>
      </c>
      <c r="AD45" s="49">
        <f t="shared" si="15"/>
        <v>59.4</v>
      </c>
      <c r="AE45" s="49">
        <f t="shared" si="15"/>
        <v>58</v>
      </c>
      <c r="AF45" s="50">
        <f t="shared" si="15"/>
        <v>56.8</v>
      </c>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row>
    <row r="46" spans="1:68" x14ac:dyDescent="0.35">
      <c r="A46" s="30"/>
      <c r="B46" s="31"/>
      <c r="C46" s="31"/>
      <c r="D46" s="31"/>
      <c r="E46" s="31"/>
      <c r="F46" s="31"/>
      <c r="G46" s="31"/>
      <c r="H46" s="30"/>
      <c r="I46" s="30"/>
      <c r="J46" s="30"/>
      <c r="K46" s="30"/>
      <c r="L46" s="31"/>
      <c r="M46" s="31"/>
      <c r="N46" s="30"/>
      <c r="O46" s="30"/>
      <c r="P46" s="30"/>
      <c r="Q46" s="30"/>
      <c r="R46" s="30"/>
      <c r="S46" s="30"/>
      <c r="T46" s="30"/>
      <c r="U46" s="30"/>
      <c r="V46" s="90"/>
      <c r="W46" s="42">
        <v>1600</v>
      </c>
      <c r="X46" s="49">
        <f t="shared" ref="X46:AF46" si="16">X24-$F24</f>
        <v>71.7</v>
      </c>
      <c r="Y46" s="49">
        <f t="shared" si="16"/>
        <v>69</v>
      </c>
      <c r="Z46" s="49">
        <f t="shared" si="16"/>
        <v>66.8</v>
      </c>
      <c r="AA46" s="49">
        <f t="shared" si="16"/>
        <v>64.8</v>
      </c>
      <c r="AB46" s="49">
        <f t="shared" si="16"/>
        <v>63</v>
      </c>
      <c r="AC46" s="49">
        <f t="shared" si="16"/>
        <v>61.4</v>
      </c>
      <c r="AD46" s="49">
        <f t="shared" si="16"/>
        <v>59.9</v>
      </c>
      <c r="AE46" s="49">
        <f t="shared" si="16"/>
        <v>58.5</v>
      </c>
      <c r="AF46" s="50">
        <f t="shared" si="16"/>
        <v>57.2</v>
      </c>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row>
    <row r="47" spans="1:68" x14ac:dyDescent="0.35">
      <c r="A47" s="30"/>
      <c r="B47" s="31"/>
      <c r="C47" s="31"/>
      <c r="D47" s="31"/>
      <c r="E47" s="31"/>
      <c r="F47" s="31"/>
      <c r="G47" s="31"/>
      <c r="H47" s="30"/>
      <c r="I47" s="30"/>
      <c r="J47" s="30"/>
      <c r="K47" s="30"/>
      <c r="L47" s="31"/>
      <c r="M47" s="31"/>
      <c r="N47" s="30"/>
      <c r="O47" s="30"/>
      <c r="P47" s="30"/>
      <c r="Q47" s="30"/>
      <c r="R47" s="30"/>
      <c r="S47" s="30"/>
      <c r="T47" s="30"/>
      <c r="U47" s="30"/>
      <c r="V47" s="90"/>
      <c r="W47" s="42">
        <v>2000</v>
      </c>
      <c r="X47" s="49">
        <f t="shared" ref="X47:AF47" si="17">X25-$F25</f>
        <v>72</v>
      </c>
      <c r="Y47" s="49">
        <f t="shared" si="17"/>
        <v>69.400000000000006</v>
      </c>
      <c r="Z47" s="49">
        <f t="shared" si="17"/>
        <v>67.2</v>
      </c>
      <c r="AA47" s="49">
        <f t="shared" si="17"/>
        <v>65.2</v>
      </c>
      <c r="AB47" s="49">
        <f t="shared" si="17"/>
        <v>63.4</v>
      </c>
      <c r="AC47" s="49">
        <f t="shared" si="17"/>
        <v>61.8</v>
      </c>
      <c r="AD47" s="49">
        <f t="shared" si="17"/>
        <v>60.3</v>
      </c>
      <c r="AE47" s="49">
        <f t="shared" si="17"/>
        <v>58.9</v>
      </c>
      <c r="AF47" s="50">
        <f t="shared" si="17"/>
        <v>57.7</v>
      </c>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row>
    <row r="48" spans="1:68" x14ac:dyDescent="0.35">
      <c r="A48" s="30"/>
      <c r="B48" s="31"/>
      <c r="C48" s="31"/>
      <c r="D48" s="31"/>
      <c r="E48" s="31"/>
      <c r="F48" s="31"/>
      <c r="G48" s="31"/>
      <c r="H48" s="30"/>
      <c r="I48" s="30"/>
      <c r="J48" s="30"/>
      <c r="K48" s="30"/>
      <c r="L48" s="31"/>
      <c r="M48" s="31"/>
      <c r="N48" s="30"/>
      <c r="O48" s="30"/>
      <c r="P48" s="30"/>
      <c r="Q48" s="30"/>
      <c r="R48" s="30"/>
      <c r="S48" s="30"/>
      <c r="T48" s="30"/>
      <c r="U48" s="30"/>
      <c r="V48" s="90"/>
      <c r="W48" s="42">
        <v>2500</v>
      </c>
      <c r="X48" s="49">
        <f t="shared" ref="X48:AF48" si="18">X26-$F26</f>
        <v>72.400000000000006</v>
      </c>
      <c r="Y48" s="49">
        <f t="shared" si="18"/>
        <v>69.8</v>
      </c>
      <c r="Z48" s="49">
        <f t="shared" si="18"/>
        <v>67.599999999999994</v>
      </c>
      <c r="AA48" s="49">
        <f t="shared" si="18"/>
        <v>65.599999999999994</v>
      </c>
      <c r="AB48" s="49">
        <f t="shared" si="18"/>
        <v>63.8</v>
      </c>
      <c r="AC48" s="49">
        <f t="shared" si="18"/>
        <v>62.2</v>
      </c>
      <c r="AD48" s="49">
        <f t="shared" si="18"/>
        <v>60.7</v>
      </c>
      <c r="AE48" s="49">
        <f t="shared" si="18"/>
        <v>59.4</v>
      </c>
      <c r="AF48" s="50">
        <f t="shared" si="18"/>
        <v>58.1</v>
      </c>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row>
    <row r="49" spans="1:68" x14ac:dyDescent="0.35">
      <c r="A49" s="30"/>
      <c r="B49" s="31"/>
      <c r="C49" s="31"/>
      <c r="D49" s="31"/>
      <c r="E49" s="31"/>
      <c r="F49" s="31"/>
      <c r="G49" s="31"/>
      <c r="H49" s="30"/>
      <c r="I49" s="30"/>
      <c r="J49" s="30"/>
      <c r="K49" s="30"/>
      <c r="L49" s="31"/>
      <c r="M49" s="31"/>
      <c r="N49" s="30"/>
      <c r="O49" s="30"/>
      <c r="P49" s="30"/>
      <c r="Q49" s="30"/>
      <c r="R49" s="30"/>
      <c r="S49" s="30"/>
      <c r="T49" s="30"/>
      <c r="U49" s="30"/>
      <c r="V49" s="90"/>
      <c r="W49" s="42">
        <v>3150</v>
      </c>
      <c r="X49" s="49">
        <f t="shared" ref="X49:AF49" si="19">X27-$F27</f>
        <v>72.7</v>
      </c>
      <c r="Y49" s="49">
        <f t="shared" si="19"/>
        <v>70.2</v>
      </c>
      <c r="Z49" s="49">
        <f t="shared" si="19"/>
        <v>68</v>
      </c>
      <c r="AA49" s="49">
        <f t="shared" si="19"/>
        <v>66</v>
      </c>
      <c r="AB49" s="49">
        <f t="shared" si="19"/>
        <v>64.2</v>
      </c>
      <c r="AC49" s="49">
        <f t="shared" si="19"/>
        <v>62.6</v>
      </c>
      <c r="AD49" s="49">
        <f t="shared" si="19"/>
        <v>61.1</v>
      </c>
      <c r="AE49" s="49">
        <f t="shared" si="19"/>
        <v>59.8</v>
      </c>
      <c r="AF49" s="50">
        <f t="shared" si="19"/>
        <v>58.5</v>
      </c>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row>
    <row r="50" spans="1:68" x14ac:dyDescent="0.35">
      <c r="A50" s="30"/>
      <c r="B50" s="31"/>
      <c r="C50" s="31"/>
      <c r="D50" s="31"/>
      <c r="E50" s="31"/>
      <c r="F50" s="31"/>
      <c r="G50" s="31"/>
      <c r="H50" s="30"/>
      <c r="I50" s="30"/>
      <c r="J50" s="30"/>
      <c r="K50" s="30"/>
      <c r="L50" s="31"/>
      <c r="M50" s="31"/>
      <c r="N50" s="30"/>
      <c r="O50" s="30"/>
      <c r="P50" s="30"/>
      <c r="Q50" s="30"/>
      <c r="R50" s="30"/>
      <c r="S50" s="30"/>
      <c r="T50" s="30"/>
      <c r="U50" s="30"/>
      <c r="V50" s="90"/>
      <c r="W50" s="42">
        <v>4000</v>
      </c>
      <c r="X50" s="49">
        <f t="shared" ref="X50:AF50" si="20">X28-$F28</f>
        <v>73.099999999999994</v>
      </c>
      <c r="Y50" s="49">
        <f t="shared" si="20"/>
        <v>70.599999999999994</v>
      </c>
      <c r="Z50" s="49">
        <f t="shared" si="20"/>
        <v>68.400000000000006</v>
      </c>
      <c r="AA50" s="49">
        <f t="shared" si="20"/>
        <v>66.400000000000006</v>
      </c>
      <c r="AB50" s="49">
        <f t="shared" si="20"/>
        <v>64.599999999999994</v>
      </c>
      <c r="AC50" s="49">
        <f t="shared" si="20"/>
        <v>63</v>
      </c>
      <c r="AD50" s="49">
        <f t="shared" si="20"/>
        <v>61.6</v>
      </c>
      <c r="AE50" s="49">
        <f t="shared" si="20"/>
        <v>60.2</v>
      </c>
      <c r="AF50" s="50">
        <f t="shared" si="20"/>
        <v>59</v>
      </c>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row>
    <row r="51" spans="1:68" x14ac:dyDescent="0.35">
      <c r="A51" s="30"/>
      <c r="B51" s="31"/>
      <c r="C51" s="31"/>
      <c r="D51" s="31"/>
      <c r="E51" s="31"/>
      <c r="F51" s="31"/>
      <c r="G51" s="31"/>
      <c r="H51" s="30"/>
      <c r="I51" s="30"/>
      <c r="J51" s="30"/>
      <c r="K51" s="30"/>
      <c r="L51" s="31"/>
      <c r="M51" s="31"/>
      <c r="N51" s="30"/>
      <c r="O51" s="30"/>
      <c r="P51" s="30"/>
      <c r="Q51" s="30"/>
      <c r="R51" s="30"/>
      <c r="S51" s="30"/>
      <c r="T51" s="30"/>
      <c r="U51" s="30"/>
      <c r="V51" s="90"/>
      <c r="W51" s="42">
        <v>5000</v>
      </c>
      <c r="X51" s="49">
        <f t="shared" ref="X51:AF51" si="21">X29-$F29</f>
        <v>73.5</v>
      </c>
      <c r="Y51" s="49">
        <f t="shared" si="21"/>
        <v>70.900000000000006</v>
      </c>
      <c r="Z51" s="49">
        <f t="shared" si="21"/>
        <v>68.7</v>
      </c>
      <c r="AA51" s="49">
        <f t="shared" si="21"/>
        <v>66.8</v>
      </c>
      <c r="AB51" s="49">
        <f t="shared" si="21"/>
        <v>65</v>
      </c>
      <c r="AC51" s="49">
        <f t="shared" si="21"/>
        <v>63.5</v>
      </c>
      <c r="AD51" s="49">
        <f t="shared" si="21"/>
        <v>62</v>
      </c>
      <c r="AE51" s="49">
        <f t="shared" si="21"/>
        <v>60.7</v>
      </c>
      <c r="AF51" s="50">
        <f t="shared" si="21"/>
        <v>59.4</v>
      </c>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row>
    <row r="52" spans="1:68" ht="16.5" x14ac:dyDescent="0.45">
      <c r="A52" s="30"/>
      <c r="B52" s="31"/>
      <c r="C52" s="31"/>
      <c r="D52" s="31"/>
      <c r="E52" s="31"/>
      <c r="F52" s="31"/>
      <c r="G52" s="31"/>
      <c r="H52" s="30"/>
      <c r="I52" s="30"/>
      <c r="J52" s="30"/>
      <c r="K52" s="30"/>
      <c r="L52" s="31"/>
      <c r="M52" s="31"/>
      <c r="N52" s="30"/>
      <c r="O52" s="30"/>
      <c r="P52" s="30"/>
      <c r="Q52" s="30"/>
      <c r="R52" s="30"/>
      <c r="S52" s="30"/>
      <c r="T52" s="30"/>
      <c r="U52" s="30"/>
      <c r="V52" s="90"/>
      <c r="W52" s="51" t="s">
        <v>10</v>
      </c>
      <c r="X52" s="22" cm="1">
        <f t="array" ref="X52">ROUND(10*LOG10(SUM(10^((X34:X48/10)))),1)-15</f>
        <v>67.2</v>
      </c>
      <c r="Y52" s="22" cm="1">
        <f t="array" ref="Y52">ROUND(10*LOG10(SUM(10^((Y34:Y48/10)))),1)-15</f>
        <v>64.599999999999994</v>
      </c>
      <c r="Z52" s="22" cm="1">
        <f t="array" ref="Z52">ROUND(10*LOG10(SUM(10^((Z34:Z48/10)))),1)-15</f>
        <v>61.900000000000006</v>
      </c>
      <c r="AA52" s="22" cm="1">
        <f t="array" ref="AA52">ROUND(10*LOG10(SUM(10^((AA34:AA48/10)))),1)-15</f>
        <v>59.8</v>
      </c>
      <c r="AB52" s="22" cm="1">
        <f t="array" ref="AB52">ROUND(10*LOG10(SUM(10^((AB34:AB48/10)))),1)-15</f>
        <v>58</v>
      </c>
      <c r="AC52" s="22" cm="1">
        <f t="array" ref="AC52">ROUND(10*LOG10(SUM(10^((AC34:AC48/10)))),1)-15</f>
        <v>56.400000000000006</v>
      </c>
      <c r="AD52" s="22" cm="1">
        <f t="array" ref="AD52">ROUND(10*LOG10(SUM(10^((AD34:AD48/10)))),1)-15</f>
        <v>54.8</v>
      </c>
      <c r="AE52" s="22" cm="1">
        <f t="array" ref="AE52">ROUND(10*LOG10(SUM(10^((AE34:AE48/10)))),1)-15</f>
        <v>53.5</v>
      </c>
      <c r="AF52" s="44" cm="1">
        <f t="array" ref="AF52">ROUND(10*LOG10(SUM(10^((AF34:AF48/10)))),1)-15</f>
        <v>52.2</v>
      </c>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row>
    <row r="53" spans="1:68" ht="16.5" x14ac:dyDescent="0.45">
      <c r="A53" s="30"/>
      <c r="B53" s="31"/>
      <c r="C53" s="31"/>
      <c r="D53" s="31"/>
      <c r="E53" s="31"/>
      <c r="F53" s="31"/>
      <c r="G53" s="31"/>
      <c r="H53" s="30"/>
      <c r="I53" s="30"/>
      <c r="J53" s="30"/>
      <c r="K53" s="30"/>
      <c r="L53" s="31"/>
      <c r="M53" s="31"/>
      <c r="N53" s="30"/>
      <c r="O53" s="30"/>
      <c r="P53" s="30"/>
      <c r="Q53" s="30"/>
      <c r="R53" s="30"/>
      <c r="S53" s="30"/>
      <c r="T53" s="30"/>
      <c r="U53" s="30"/>
      <c r="V53" s="91"/>
      <c r="W53" s="52" t="s">
        <v>11</v>
      </c>
      <c r="X53" s="3" cm="1">
        <f t="array" ref="X53">ROUND(10*LOG10(SUM(10^((X31:X48/10)))),1)-15</f>
        <v>67.400000000000006</v>
      </c>
      <c r="Y53" s="3" cm="1">
        <f t="array" ref="Y53">ROUND(10*LOG10(SUM(10^((Y31:Y48/10)))),1)-15</f>
        <v>64.8</v>
      </c>
      <c r="Z53" s="3" cm="1">
        <f t="array" ref="Z53">ROUND(10*LOG10(SUM(10^((Z31:Z48/10)))),1)-15</f>
        <v>62.099999999999994</v>
      </c>
      <c r="AA53" s="3" cm="1">
        <f t="array" ref="AA53">ROUND(10*LOG10(SUM(10^((AA31:AA48/10)))),1)-15</f>
        <v>60</v>
      </c>
      <c r="AB53" s="3" cm="1">
        <f t="array" ref="AB53">ROUND(10*LOG10(SUM(10^((AB31:AB48/10)))),1)-15</f>
        <v>58.2</v>
      </c>
      <c r="AC53" s="3" cm="1">
        <f t="array" ref="AC53">ROUND(10*LOG10(SUM(10^((AC31:AC48/10)))),1)-15</f>
        <v>56.5</v>
      </c>
      <c r="AD53" s="3" cm="1">
        <f t="array" ref="AD53">ROUND(10*LOG10(SUM(10^((AD31:AD48/10)))),1)-15</f>
        <v>55</v>
      </c>
      <c r="AE53" s="3" cm="1">
        <f t="array" ref="AE53">ROUND(10*LOG10(SUM(10^((AE31:AE48/10)))),1)-15</f>
        <v>53.599999999999994</v>
      </c>
      <c r="AF53" s="45" cm="1">
        <f t="array" ref="AF53">ROUND(10*LOG10(SUM(10^((AF31:AF48/10)))),1)-15</f>
        <v>52.400000000000006</v>
      </c>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row>
    <row r="54" spans="1:68" x14ac:dyDescent="0.35">
      <c r="A54" s="30"/>
      <c r="B54" s="31"/>
      <c r="C54" s="31"/>
      <c r="D54" s="31"/>
      <c r="E54" s="31"/>
      <c r="F54" s="31"/>
      <c r="G54" s="31"/>
      <c r="H54" s="30"/>
      <c r="I54" s="30"/>
      <c r="J54" s="30"/>
      <c r="K54" s="30"/>
      <c r="L54" s="31"/>
      <c r="M54" s="31"/>
      <c r="N54" s="30"/>
      <c r="O54" s="30"/>
      <c r="P54" s="30"/>
      <c r="Q54" s="30"/>
      <c r="R54" s="30"/>
      <c r="S54" s="30"/>
      <c r="T54" s="30"/>
      <c r="U54" s="30"/>
      <c r="V54" s="30"/>
      <c r="W54" s="30"/>
      <c r="X54" s="31"/>
      <c r="Y54" s="31"/>
      <c r="Z54" s="31"/>
      <c r="AA54" s="31"/>
      <c r="AB54" s="31"/>
      <c r="AC54" s="31"/>
      <c r="AD54" s="31"/>
      <c r="AE54" s="31"/>
      <c r="AF54" s="31"/>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row>
    <row r="55" spans="1:68" x14ac:dyDescent="0.35">
      <c r="A55" s="30"/>
      <c r="B55" s="31"/>
      <c r="C55" s="31"/>
      <c r="D55" s="31"/>
      <c r="E55" s="31"/>
      <c r="F55" s="31"/>
      <c r="G55" s="31"/>
      <c r="H55" s="30"/>
      <c r="I55" s="30"/>
      <c r="J55" s="30"/>
      <c r="K55" s="30"/>
      <c r="L55" s="31"/>
      <c r="M55" s="31"/>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row>
    <row r="56" spans="1:68" x14ac:dyDescent="0.35">
      <c r="A56" s="30"/>
      <c r="B56" s="31"/>
      <c r="C56" s="31"/>
      <c r="D56" s="31"/>
      <c r="E56" s="31"/>
      <c r="F56" s="31"/>
      <c r="G56" s="31"/>
      <c r="H56" s="30"/>
      <c r="I56" s="30"/>
      <c r="J56" s="30"/>
      <c r="K56" s="30"/>
      <c r="L56" s="31"/>
      <c r="M56" s="31"/>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row>
    <row r="57" spans="1:68" x14ac:dyDescent="0.35">
      <c r="A57" s="30"/>
      <c r="B57" s="31"/>
      <c r="C57" s="31"/>
      <c r="D57" s="31"/>
      <c r="E57" s="31"/>
      <c r="F57" s="31"/>
      <c r="G57" s="31"/>
      <c r="H57" s="30"/>
      <c r="I57" s="30"/>
      <c r="J57" s="30"/>
      <c r="K57" s="30"/>
      <c r="L57" s="31"/>
      <c r="M57" s="31"/>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c r="BM57" s="30"/>
      <c r="BN57" s="30"/>
      <c r="BO57" s="30"/>
      <c r="BP57" s="30"/>
    </row>
    <row r="58" spans="1:68" x14ac:dyDescent="0.35">
      <c r="A58" s="30"/>
      <c r="B58" s="31"/>
      <c r="C58" s="31"/>
      <c r="D58" s="31"/>
      <c r="E58" s="31"/>
      <c r="F58" s="31"/>
      <c r="G58" s="31"/>
      <c r="H58" s="30"/>
      <c r="I58" s="30"/>
      <c r="J58" s="30"/>
      <c r="K58" s="30"/>
      <c r="L58" s="31"/>
      <c r="M58" s="31"/>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c r="BM58" s="30"/>
      <c r="BN58" s="30"/>
      <c r="BO58" s="30"/>
      <c r="BP58" s="30"/>
    </row>
    <row r="59" spans="1:68" x14ac:dyDescent="0.35">
      <c r="A59" s="30"/>
      <c r="B59" s="31"/>
      <c r="C59" s="31"/>
      <c r="D59" s="31"/>
      <c r="E59" s="31"/>
      <c r="F59" s="31"/>
      <c r="G59" s="31"/>
      <c r="H59" s="30"/>
      <c r="I59" s="30"/>
      <c r="J59" s="30"/>
      <c r="K59" s="30"/>
      <c r="L59" s="31"/>
      <c r="M59" s="31"/>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row>
    <row r="60" spans="1:68" x14ac:dyDescent="0.35">
      <c r="A60" s="30"/>
      <c r="B60" s="31"/>
      <c r="C60" s="31"/>
      <c r="D60" s="31"/>
      <c r="E60" s="31"/>
      <c r="F60" s="31"/>
      <c r="G60" s="31"/>
      <c r="H60" s="30"/>
      <c r="I60" s="30"/>
      <c r="J60" s="30"/>
      <c r="K60" s="30"/>
      <c r="L60" s="31"/>
      <c r="M60" s="31"/>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row>
    <row r="61" spans="1:68" x14ac:dyDescent="0.35">
      <c r="A61" s="30"/>
      <c r="B61" s="31"/>
      <c r="C61" s="31"/>
      <c r="D61" s="31"/>
      <c r="E61" s="31"/>
      <c r="F61" s="31"/>
      <c r="G61" s="31"/>
      <c r="H61" s="30"/>
      <c r="I61" s="30"/>
      <c r="J61" s="30"/>
      <c r="K61" s="30"/>
      <c r="L61" s="31"/>
      <c r="M61" s="31"/>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c r="BM61" s="30"/>
      <c r="BN61" s="30"/>
      <c r="BO61" s="30"/>
      <c r="BP61" s="30"/>
    </row>
    <row r="62" spans="1:68" x14ac:dyDescent="0.35">
      <c r="A62" s="30"/>
      <c r="B62" s="31"/>
      <c r="C62" s="31"/>
      <c r="D62" s="31"/>
      <c r="E62" s="31"/>
      <c r="F62" s="31"/>
      <c r="G62" s="31"/>
      <c r="H62" s="30"/>
      <c r="I62" s="30"/>
      <c r="J62" s="30"/>
      <c r="K62" s="30"/>
      <c r="L62" s="31"/>
      <c r="M62" s="31"/>
      <c r="N62" s="30"/>
      <c r="O62" s="30"/>
      <c r="P62" s="30"/>
      <c r="Q62" s="30"/>
      <c r="R62" s="30"/>
      <c r="S62" s="30"/>
      <c r="T62" s="30"/>
      <c r="U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BL62" s="30"/>
      <c r="BM62" s="30"/>
      <c r="BN62" s="30"/>
      <c r="BO62" s="30"/>
      <c r="BP62" s="30"/>
    </row>
    <row r="63" spans="1:68" x14ac:dyDescent="0.35">
      <c r="A63" s="30"/>
      <c r="B63" s="31"/>
      <c r="C63" s="31"/>
      <c r="D63" s="31"/>
      <c r="E63" s="31"/>
      <c r="F63" s="31"/>
      <c r="G63" s="31"/>
      <c r="H63" s="30"/>
      <c r="I63" s="30"/>
      <c r="J63" s="30"/>
      <c r="K63" s="30"/>
      <c r="L63" s="31"/>
      <c r="M63" s="31"/>
      <c r="N63" s="30"/>
      <c r="O63" s="30"/>
      <c r="P63" s="30"/>
      <c r="Q63" s="30"/>
      <c r="R63" s="30"/>
      <c r="S63" s="30"/>
      <c r="T63" s="30"/>
      <c r="U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BL63" s="30"/>
      <c r="BM63" s="30"/>
      <c r="BN63" s="30"/>
      <c r="BO63" s="30"/>
      <c r="BP63" s="30"/>
    </row>
    <row r="64" spans="1:68" x14ac:dyDescent="0.35">
      <c r="A64" s="30"/>
      <c r="B64" s="31"/>
      <c r="C64" s="31"/>
      <c r="D64" s="31"/>
      <c r="E64" s="31"/>
      <c r="F64" s="31"/>
      <c r="G64" s="31"/>
      <c r="H64" s="30"/>
      <c r="I64" s="30"/>
      <c r="J64" s="30"/>
      <c r="K64" s="30"/>
      <c r="L64" s="31"/>
      <c r="M64" s="31"/>
      <c r="N64" s="30"/>
      <c r="O64" s="30"/>
      <c r="P64" s="30"/>
      <c r="Q64" s="30"/>
      <c r="R64" s="30"/>
      <c r="S64" s="30"/>
      <c r="T64" s="30"/>
      <c r="U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row>
    <row r="65" spans="1:68" x14ac:dyDescent="0.35">
      <c r="A65" s="30"/>
      <c r="B65" s="31"/>
      <c r="C65" s="31"/>
      <c r="D65" s="31"/>
      <c r="E65" s="31"/>
      <c r="F65" s="31"/>
      <c r="G65" s="31"/>
      <c r="H65" s="30"/>
      <c r="I65" s="30"/>
      <c r="J65" s="30"/>
      <c r="K65" s="30"/>
      <c r="L65" s="31"/>
      <c r="M65" s="31"/>
      <c r="N65" s="30"/>
      <c r="O65" s="30"/>
      <c r="P65" s="30"/>
      <c r="Q65" s="30"/>
      <c r="R65" s="30"/>
      <c r="S65" s="30"/>
      <c r="T65" s="30"/>
      <c r="U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row>
    <row r="71" spans="1:68" x14ac:dyDescent="0.35">
      <c r="V71" s="1"/>
      <c r="W71" s="1"/>
      <c r="X71" s="1"/>
      <c r="Y71" s="1"/>
      <c r="Z71" s="1"/>
      <c r="AA71" s="1"/>
      <c r="AB71" s="1"/>
      <c r="AC71" s="1"/>
      <c r="AD71" s="1"/>
      <c r="AE71" s="1"/>
      <c r="AF71" s="1"/>
    </row>
    <row r="75" spans="1:68" s="1" customFormat="1" x14ac:dyDescent="0.35">
      <c r="H75"/>
      <c r="I75"/>
      <c r="J75"/>
      <c r="K75"/>
      <c r="N75"/>
      <c r="Q75"/>
      <c r="R75"/>
      <c r="V75"/>
      <c r="W75"/>
      <c r="X75"/>
      <c r="Y75"/>
      <c r="Z75"/>
      <c r="AA75"/>
      <c r="AB75"/>
      <c r="AC75"/>
      <c r="AD75"/>
      <c r="AE75"/>
      <c r="AF75"/>
    </row>
  </sheetData>
  <sheetProtection algorithmName="SHA-512" hashValue="uM1Oi0jmj3SaoK8XutpRfRwwFcI2/LcHaemIKTAIcJ+jDtM/CN3DL9/wyVHb5Z1izN0m60FsHi3RXBG3BrhnoQ==" saltValue="5r7EcjaN+OeJdFW4xiu3pA==" spinCount="100000" sheet="1" objects="1" scenarios="1"/>
  <mergeCells count="17">
    <mergeCell ref="I5:M6"/>
    <mergeCell ref="P9:P10"/>
    <mergeCell ref="C2:G2"/>
    <mergeCell ref="J8:J9"/>
    <mergeCell ref="C32:G34"/>
    <mergeCell ref="V31:V53"/>
    <mergeCell ref="V6:V30"/>
    <mergeCell ref="Q13:Q14"/>
    <mergeCell ref="Q11:Q12"/>
    <mergeCell ref="Q9:Q10"/>
    <mergeCell ref="P11:P12"/>
    <mergeCell ref="P13:P14"/>
    <mergeCell ref="O5:R6"/>
    <mergeCell ref="I21:R34"/>
    <mergeCell ref="C5:G6"/>
    <mergeCell ref="K8:K9"/>
    <mergeCell ref="L8:L9"/>
  </mergeCells>
  <phoneticPr fontId="7" type="noConversion"/>
  <conditionalFormatting sqref="L10:L18">
    <cfRule type="expression" dxfId="4" priority="2" stopIfTrue="1">
      <formula>K10&gt;eisC</formula>
    </cfRule>
    <cfRule type="expression" dxfId="3" priority="3" stopIfTrue="1">
      <formula>K10&lt;=eisA</formula>
    </cfRule>
    <cfRule type="expression" dxfId="2" priority="4" stopIfTrue="1">
      <formula>K10&lt;=eisB</formula>
    </cfRule>
    <cfRule type="expression" dxfId="1" priority="5" stopIfTrue="1">
      <formula>K10&lt;=eisC</formula>
    </cfRule>
  </conditionalFormatting>
  <conditionalFormatting sqref="C32:G34">
    <cfRule type="expression" dxfId="0" priority="1">
      <formula>OR($F$9:$F$26="")</formula>
    </cfRule>
  </conditionalFormatting>
  <dataValidations count="1">
    <dataValidation type="list" allowBlank="1" showInputMessage="1" showErrorMessage="1" sqref="C2:G2" xr:uid="{2C3FCF9E-EB14-45D0-A152-457DED634BED}">
      <formula1>taalkeuze</formula1>
    </dataValidation>
  </dataValidations>
  <pageMargins left="0.7" right="0.7" top="0.75" bottom="0.75" header="0.3" footer="0.3"/>
  <pageSetup paperSize="9" orientation="portrait" verticalDpi="120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202A4-7820-4DE2-AD11-69DAA9CE29A9}">
  <dimension ref="A1:E53"/>
  <sheetViews>
    <sheetView topLeftCell="C1" workbookViewId="0">
      <selection activeCell="D21" sqref="D21"/>
    </sheetView>
  </sheetViews>
  <sheetFormatPr defaultRowHeight="14.5" x14ac:dyDescent="0.35"/>
  <cols>
    <col min="1" max="1" width="95.90625" style="75" customWidth="1"/>
    <col min="2" max="3" width="85" style="76" customWidth="1"/>
    <col min="4" max="4" width="85" style="77" customWidth="1"/>
    <col min="6" max="6" width="3.1796875" customWidth="1"/>
  </cols>
  <sheetData>
    <row r="1" spans="1:5" x14ac:dyDescent="0.35">
      <c r="A1" s="79" t="s">
        <v>31</v>
      </c>
      <c r="B1" s="76" t="s">
        <v>26</v>
      </c>
    </row>
    <row r="2" spans="1:5" x14ac:dyDescent="0.35">
      <c r="B2" s="76" t="s">
        <v>27</v>
      </c>
    </row>
    <row r="3" spans="1:5" x14ac:dyDescent="0.35">
      <c r="B3" s="76" t="s">
        <v>28</v>
      </c>
    </row>
    <row r="5" spans="1:5" x14ac:dyDescent="0.35">
      <c r="A5" s="79" t="s">
        <v>30</v>
      </c>
      <c r="B5" s="76">
        <f>MATCH('LI50'!C2,taalkeuze,0)</f>
        <v>1</v>
      </c>
    </row>
    <row r="7" spans="1:5" s="70" customFormat="1" ht="14" x14ac:dyDescent="0.3">
      <c r="A7" s="68" t="s">
        <v>29</v>
      </c>
      <c r="B7" s="69" t="str">
        <f>B1</f>
        <v>Nederlands</v>
      </c>
      <c r="C7" s="69" t="str">
        <f>B2</f>
        <v>Français</v>
      </c>
      <c r="D7" s="69" t="str">
        <f>B3</f>
        <v>English</v>
      </c>
      <c r="E7" s="69"/>
    </row>
    <row r="8" spans="1:5" x14ac:dyDescent="0.35">
      <c r="A8" s="71" t="str">
        <f>CHOOSE($B$5,B8,C8,D8)</f>
        <v>Zwevende vloer</v>
      </c>
      <c r="B8" s="72" t="s">
        <v>3</v>
      </c>
      <c r="C8" s="73" t="s">
        <v>33</v>
      </c>
      <c r="D8" s="74" t="s">
        <v>34</v>
      </c>
    </row>
    <row r="9" spans="1:5" ht="14.5" customHeight="1" x14ac:dyDescent="0.35">
      <c r="A9" s="71" t="str">
        <f t="shared" ref="A9:A13" si="0">CHOOSE($B$5,B9,C9,D9)</f>
        <v>Basisvloer met zwevende vloer</v>
      </c>
      <c r="B9" s="72" t="s">
        <v>9</v>
      </c>
      <c r="C9" s="73" t="s">
        <v>35</v>
      </c>
      <c r="D9" s="74" t="s">
        <v>36</v>
      </c>
    </row>
    <row r="10" spans="1:5" x14ac:dyDescent="0.35">
      <c r="A10" s="71" t="str">
        <f t="shared" si="0"/>
        <v>Eisen NBN S 01-400-1:2022</v>
      </c>
      <c r="B10" s="72" t="s">
        <v>23</v>
      </c>
      <c r="C10" s="73" t="s">
        <v>37</v>
      </c>
      <c r="D10" s="74" t="s">
        <v>38</v>
      </c>
    </row>
    <row r="11" spans="1:5" x14ac:dyDescent="0.35">
      <c r="A11" s="71" t="str">
        <f t="shared" si="0"/>
        <v>oppervlaktemassa van de basisvloer</v>
      </c>
      <c r="B11" s="72" t="s">
        <v>32</v>
      </c>
      <c r="C11" s="73" t="s">
        <v>39</v>
      </c>
      <c r="D11" s="74" t="s">
        <v>40</v>
      </c>
    </row>
    <row r="12" spans="1:5" x14ac:dyDescent="0.35">
      <c r="A12" s="71" t="str">
        <f t="shared" si="0"/>
        <v>Klasse</v>
      </c>
      <c r="B12" s="72" t="s">
        <v>4</v>
      </c>
      <c r="C12" s="73" t="s">
        <v>41</v>
      </c>
      <c r="D12" s="74" t="s">
        <v>42</v>
      </c>
    </row>
    <row r="13" spans="1:5" x14ac:dyDescent="0.35">
      <c r="A13" s="71" t="str">
        <f t="shared" si="0"/>
        <v>Vul ∆L in voor alle tertsbanden van 50 Hz tot 2500 Hz</v>
      </c>
      <c r="B13" s="72" t="s">
        <v>43</v>
      </c>
      <c r="C13" s="73" t="s">
        <v>46</v>
      </c>
      <c r="D13" s="74" t="s">
        <v>44</v>
      </c>
    </row>
    <row r="14" spans="1:5" x14ac:dyDescent="0.35">
      <c r="A14" s="71"/>
      <c r="B14" s="72"/>
      <c r="D14" s="78"/>
    </row>
    <row r="15" spans="1:5" x14ac:dyDescent="0.35">
      <c r="A15" s="71"/>
      <c r="B15" s="72"/>
      <c r="D15" s="78"/>
    </row>
    <row r="16" spans="1:5" ht="213.5" customHeight="1" x14ac:dyDescent="0.35">
      <c r="A16" t="str">
        <f>CHOOSE(B5,"LANGUAGE!B16","LANGUAGE!C16","LANGUAGE!D16")</f>
        <v>LANGUAGE!B16</v>
      </c>
      <c r="B16" s="80" t="s">
        <v>45</v>
      </c>
      <c r="C16" s="80" t="s">
        <v>47</v>
      </c>
      <c r="D16" s="80" t="s">
        <v>48</v>
      </c>
    </row>
    <row r="17" spans="1:2" x14ac:dyDescent="0.35">
      <c r="A17" s="71"/>
      <c r="B17" s="72"/>
    </row>
    <row r="18" spans="1:2" ht="14.5" customHeight="1" x14ac:dyDescent="0.35">
      <c r="A18" s="71"/>
      <c r="B18" s="72"/>
    </row>
    <row r="19" spans="1:2" x14ac:dyDescent="0.35">
      <c r="A19" s="71"/>
      <c r="B19" s="72"/>
    </row>
    <row r="20" spans="1:2" x14ac:dyDescent="0.35">
      <c r="A20" s="71"/>
      <c r="B20" s="72"/>
    </row>
    <row r="21" spans="1:2" x14ac:dyDescent="0.35">
      <c r="A21" s="71"/>
      <c r="B21" s="72"/>
    </row>
    <row r="22" spans="1:2" x14ac:dyDescent="0.35">
      <c r="A22" s="71"/>
      <c r="B22" s="72"/>
    </row>
    <row r="23" spans="1:2" x14ac:dyDescent="0.35">
      <c r="A23" s="71"/>
      <c r="B23" s="72"/>
    </row>
    <row r="24" spans="1:2" x14ac:dyDescent="0.35">
      <c r="A24" s="71"/>
      <c r="B24" s="72"/>
    </row>
    <row r="25" spans="1:2" x14ac:dyDescent="0.35">
      <c r="A25" s="71"/>
      <c r="B25" s="72"/>
    </row>
    <row r="26" spans="1:2" x14ac:dyDescent="0.35">
      <c r="A26" s="71"/>
      <c r="B26" s="72"/>
    </row>
    <row r="27" spans="1:2" x14ac:dyDescent="0.35">
      <c r="A27" s="71"/>
      <c r="B27" s="72"/>
    </row>
    <row r="28" spans="1:2" x14ac:dyDescent="0.35">
      <c r="A28" s="71"/>
      <c r="B28" s="72"/>
    </row>
    <row r="29" spans="1:2" x14ac:dyDescent="0.35">
      <c r="A29" s="71"/>
      <c r="B29" s="72"/>
    </row>
    <row r="30" spans="1:2" x14ac:dyDescent="0.35">
      <c r="A30" s="71"/>
      <c r="B30" s="72"/>
    </row>
    <row r="31" spans="1:2" x14ac:dyDescent="0.35">
      <c r="A31" s="71"/>
      <c r="B31" s="72"/>
    </row>
    <row r="32" spans="1:2" x14ac:dyDescent="0.35">
      <c r="A32" s="71"/>
      <c r="B32" s="72"/>
    </row>
    <row r="33" spans="1:2" ht="14.5" customHeight="1" x14ac:dyDescent="0.35">
      <c r="A33" s="71"/>
      <c r="B33" s="72"/>
    </row>
    <row r="34" spans="1:2" x14ac:dyDescent="0.35">
      <c r="A34" s="71"/>
      <c r="B34" s="72"/>
    </row>
    <row r="35" spans="1:2" x14ac:dyDescent="0.35">
      <c r="A35" s="71"/>
      <c r="B35" s="72"/>
    </row>
    <row r="36" spans="1:2" x14ac:dyDescent="0.35">
      <c r="A36" s="71"/>
      <c r="B36" s="72"/>
    </row>
    <row r="37" spans="1:2" x14ac:dyDescent="0.35">
      <c r="A37" s="71"/>
      <c r="B37" s="72"/>
    </row>
    <row r="38" spans="1:2" x14ac:dyDescent="0.35">
      <c r="A38" s="71"/>
      <c r="B38" s="72"/>
    </row>
    <row r="39" spans="1:2" x14ac:dyDescent="0.35">
      <c r="B39" s="72"/>
    </row>
    <row r="40" spans="1:2" x14ac:dyDescent="0.35">
      <c r="B40" s="72"/>
    </row>
    <row r="41" spans="1:2" x14ac:dyDescent="0.35">
      <c r="B41" s="72"/>
    </row>
    <row r="42" spans="1:2" x14ac:dyDescent="0.35">
      <c r="B42" s="72"/>
    </row>
    <row r="43" spans="1:2" x14ac:dyDescent="0.35">
      <c r="B43" s="72"/>
    </row>
    <row r="44" spans="1:2" x14ac:dyDescent="0.35">
      <c r="B44" s="72"/>
    </row>
    <row r="45" spans="1:2" x14ac:dyDescent="0.35">
      <c r="B45" s="72"/>
    </row>
    <row r="46" spans="1:2" x14ac:dyDescent="0.35">
      <c r="B46" s="72"/>
    </row>
    <row r="47" spans="1:2" x14ac:dyDescent="0.35">
      <c r="B47" s="72"/>
    </row>
    <row r="48" spans="1:2" x14ac:dyDescent="0.35">
      <c r="B48" s="72"/>
    </row>
    <row r="49" spans="2:2" x14ac:dyDescent="0.35">
      <c r="B49" s="72"/>
    </row>
    <row r="50" spans="2:2" x14ac:dyDescent="0.35">
      <c r="B50" s="72"/>
    </row>
    <row r="51" spans="2:2" x14ac:dyDescent="0.35">
      <c r="B51" s="72"/>
    </row>
    <row r="52" spans="2:2" x14ac:dyDescent="0.35">
      <c r="B52" s="72"/>
    </row>
    <row r="53" spans="2:2" x14ac:dyDescent="0.35">
      <c r="B53" s="72"/>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LI50</vt:lpstr>
      <vt:lpstr>LANGUAGE</vt:lpstr>
      <vt:lpstr>eisA</vt:lpstr>
      <vt:lpstr>eisB</vt:lpstr>
      <vt:lpstr>eisC</vt:lpstr>
      <vt:lpstr>taalkeuze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Arne Dijckmans</dc:creator>
  <cp:lastModifiedBy>Arne Dijckmans</cp:lastModifiedBy>
  <dcterms:created xsi:type="dcterms:W3CDTF">2022-04-01T10:05:18Z</dcterms:created>
  <dcterms:modified xsi:type="dcterms:W3CDTF">2023-02-09T14:11:06Z</dcterms:modified>
</cp:coreProperties>
</file>